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ТК " sheetId="19" r:id="rId1"/>
    <sheet name="ЭР-Т" sheetId="20" r:id="rId2"/>
    <sheet name="МГТС" sheetId="21" r:id="rId3"/>
    <sheet name="МТСф" sheetId="22" r:id="rId4"/>
    <sheet name="ВКф" sheetId="23" r:id="rId5"/>
    <sheet name="Комкор" sheetId="24" r:id="rId6"/>
    <sheet name="итого по ФС" sheetId="8" r:id="rId7"/>
    <sheet name="ВКм" sheetId="25" r:id="rId8"/>
    <sheet name="МТСм" sheetId="26" r:id="rId9"/>
    <sheet name="МФ" sheetId="27" r:id="rId10"/>
    <sheet name="Теле2" sheetId="28" r:id="rId11"/>
    <sheet name="Итого по МС" sheetId="15" r:id="rId12"/>
    <sheet name="Асс РТС" sheetId="16" r:id="rId13"/>
    <sheet name="итого" sheetId="17" r:id="rId14"/>
  </sheets>
  <calcPr calcId="152511"/>
</workbook>
</file>

<file path=xl/calcChain.xml><?xml version="1.0" encoding="utf-8"?>
<calcChain xmlns="http://schemas.openxmlformats.org/spreadsheetml/2006/main">
  <c r="F8" i="17" l="1"/>
  <c r="E8" i="17"/>
  <c r="B22" i="15"/>
  <c r="C4" i="15"/>
  <c r="C12" i="28"/>
  <c r="B25" i="8"/>
  <c r="C25" i="8" s="1"/>
  <c r="B22" i="8"/>
  <c r="C22" i="8" s="1"/>
  <c r="C10" i="15"/>
  <c r="C9" i="15"/>
  <c r="F8" i="15"/>
  <c r="E8" i="15"/>
  <c r="D8" i="15"/>
  <c r="C8" i="15"/>
  <c r="B25" i="15"/>
  <c r="C25" i="15" s="1"/>
  <c r="B24" i="15"/>
  <c r="C24" i="15" s="1"/>
  <c r="B23" i="15"/>
  <c r="C23" i="15" s="1"/>
  <c r="C22" i="15"/>
  <c r="C9" i="28"/>
  <c r="F8" i="28"/>
  <c r="E8" i="28"/>
  <c r="D8" i="28"/>
  <c r="C8" i="28"/>
  <c r="F5" i="28"/>
  <c r="C9" i="27"/>
  <c r="F8" i="27"/>
  <c r="E8" i="27"/>
  <c r="D8" i="27"/>
  <c r="C8" i="27"/>
  <c r="C9" i="26"/>
  <c r="F8" i="26"/>
  <c r="E8" i="26"/>
  <c r="D8" i="26"/>
  <c r="C8" i="26"/>
  <c r="C9" i="25"/>
  <c r="F8" i="25"/>
  <c r="E8" i="25"/>
  <c r="D8" i="25"/>
  <c r="C25" i="28"/>
  <c r="C24" i="28"/>
  <c r="C23" i="28"/>
  <c r="C22" i="28"/>
  <c r="C25" i="27"/>
  <c r="C24" i="27"/>
  <c r="C23" i="27"/>
  <c r="C22" i="27"/>
  <c r="C25" i="26"/>
  <c r="C24" i="26"/>
  <c r="C23" i="26"/>
  <c r="C22" i="26"/>
  <c r="C25" i="25"/>
  <c r="C24" i="25"/>
  <c r="C23" i="25"/>
  <c r="C22" i="25"/>
  <c r="E9" i="28"/>
  <c r="D9" i="28"/>
  <c r="F6" i="28"/>
  <c r="E6" i="28"/>
  <c r="F9" i="28"/>
  <c r="D6" i="28"/>
  <c r="C5" i="28"/>
  <c r="C6" i="28" s="1"/>
  <c r="E9" i="27"/>
  <c r="E6" i="27"/>
  <c r="F9" i="27"/>
  <c r="D9" i="27"/>
  <c r="C5" i="27"/>
  <c r="E9" i="26"/>
  <c r="E6" i="26"/>
  <c r="F6" i="26"/>
  <c r="D6" i="26"/>
  <c r="C5" i="26"/>
  <c r="C6" i="26" s="1"/>
  <c r="F9" i="25"/>
  <c r="E9" i="25"/>
  <c r="E6" i="25"/>
  <c r="F6" i="25"/>
  <c r="D9" i="25"/>
  <c r="F8" i="8"/>
  <c r="E8" i="8"/>
  <c r="D8" i="8"/>
  <c r="C10" i="8"/>
  <c r="B24" i="8"/>
  <c r="C24" i="8" s="1"/>
  <c r="B23" i="8"/>
  <c r="C23" i="8" s="1"/>
  <c r="B21" i="22"/>
  <c r="C4" i="8"/>
  <c r="F8" i="24"/>
  <c r="E8" i="24"/>
  <c r="D8" i="24"/>
  <c r="D10" i="24" s="1"/>
  <c r="C10" i="24"/>
  <c r="C9" i="24"/>
  <c r="C31" i="24"/>
  <c r="C30" i="24"/>
  <c r="C29" i="24"/>
  <c r="C28" i="24"/>
  <c r="C10" i="23"/>
  <c r="F9" i="23"/>
  <c r="E9" i="23"/>
  <c r="D9" i="23"/>
  <c r="C9" i="23"/>
  <c r="E9" i="24"/>
  <c r="D9" i="24"/>
  <c r="F6" i="24"/>
  <c r="E6" i="24"/>
  <c r="F9" i="24"/>
  <c r="D6" i="24"/>
  <c r="C5" i="24"/>
  <c r="C6" i="24" s="1"/>
  <c r="C8" i="24" s="1"/>
  <c r="B22" i="17" l="1"/>
  <c r="C22" i="17" s="1"/>
  <c r="D22" i="17" s="1"/>
  <c r="C4" i="17"/>
  <c r="B23" i="17"/>
  <c r="C23" i="17" s="1"/>
  <c r="E23" i="17" s="1"/>
  <c r="B24" i="17"/>
  <c r="C24" i="17" s="1"/>
  <c r="D24" i="17" s="1"/>
  <c r="B25" i="17"/>
  <c r="C25" i="17" s="1"/>
  <c r="E25" i="17" s="1"/>
  <c r="E24" i="17"/>
  <c r="D6" i="27"/>
  <c r="F6" i="27"/>
  <c r="F10" i="27" s="1"/>
  <c r="F12" i="27" s="1"/>
  <c r="C15" i="26"/>
  <c r="D9" i="26"/>
  <c r="F9" i="26"/>
  <c r="E22" i="15"/>
  <c r="D22" i="15"/>
  <c r="D24" i="15"/>
  <c r="E24" i="15"/>
  <c r="E23" i="15"/>
  <c r="D23" i="15"/>
  <c r="E25" i="15"/>
  <c r="D25" i="15"/>
  <c r="E22" i="28"/>
  <c r="D22" i="28"/>
  <c r="E24" i="28"/>
  <c r="D24" i="28"/>
  <c r="E23" i="28"/>
  <c r="D23" i="28"/>
  <c r="E25" i="28"/>
  <c r="D25" i="28"/>
  <c r="E22" i="27"/>
  <c r="D22" i="27"/>
  <c r="E24" i="27"/>
  <c r="D24" i="27"/>
  <c r="E23" i="27"/>
  <c r="D23" i="27"/>
  <c r="E25" i="27"/>
  <c r="D25" i="27"/>
  <c r="E22" i="26"/>
  <c r="D22" i="26"/>
  <c r="E23" i="26"/>
  <c r="D23" i="26"/>
  <c r="E24" i="26"/>
  <c r="D24" i="26"/>
  <c r="E25" i="26"/>
  <c r="D25" i="26"/>
  <c r="E24" i="25"/>
  <c r="D24" i="25"/>
  <c r="E22" i="25"/>
  <c r="D22" i="25"/>
  <c r="E23" i="25"/>
  <c r="D23" i="25"/>
  <c r="E25" i="25"/>
  <c r="D25" i="25"/>
  <c r="C10" i="28"/>
  <c r="C15" i="28" s="1"/>
  <c r="E10" i="28"/>
  <c r="E15" i="28" s="1"/>
  <c r="D10" i="28"/>
  <c r="D15" i="28" s="1"/>
  <c r="F10" i="28"/>
  <c r="F12" i="28" s="1"/>
  <c r="E10" i="27"/>
  <c r="E12" i="27" s="1"/>
  <c r="C6" i="27"/>
  <c r="D10" i="27"/>
  <c r="D12" i="27" s="1"/>
  <c r="F10" i="26"/>
  <c r="F12" i="26" s="1"/>
  <c r="F15" i="26"/>
  <c r="C10" i="26"/>
  <c r="D10" i="26"/>
  <c r="E10" i="26"/>
  <c r="E15" i="26" s="1"/>
  <c r="E10" i="25"/>
  <c r="E15" i="25" s="1"/>
  <c r="F10" i="25"/>
  <c r="F15" i="25" s="1"/>
  <c r="C6" i="25"/>
  <c r="C8" i="25" s="1"/>
  <c r="D6" i="25"/>
  <c r="E22" i="8"/>
  <c r="D22" i="8"/>
  <c r="E23" i="8"/>
  <c r="D23" i="8"/>
  <c r="E24" i="8"/>
  <c r="D24" i="8"/>
  <c r="E25" i="8"/>
  <c r="D25" i="8"/>
  <c r="E31" i="24"/>
  <c r="D31" i="24"/>
  <c r="E28" i="24"/>
  <c r="D28" i="24"/>
  <c r="E29" i="24"/>
  <c r="D29" i="24"/>
  <c r="E30" i="24"/>
  <c r="D30" i="24"/>
  <c r="C12" i="24"/>
  <c r="C15" i="24"/>
  <c r="D12" i="24"/>
  <c r="E10" i="24"/>
  <c r="E15" i="24" s="1"/>
  <c r="F10" i="24"/>
  <c r="F12" i="24" s="1"/>
  <c r="F15" i="24"/>
  <c r="E22" i="17" l="1"/>
  <c r="D23" i="17"/>
  <c r="D25" i="17"/>
  <c r="F15" i="28"/>
  <c r="C17" i="28"/>
  <c r="C19" i="28" s="1"/>
  <c r="D12" i="28"/>
  <c r="D17" i="28" s="1"/>
  <c r="D19" i="28" s="1"/>
  <c r="E15" i="27"/>
  <c r="D15" i="27"/>
  <c r="F15" i="27"/>
  <c r="D15" i="26"/>
  <c r="C12" i="26"/>
  <c r="C17" i="26" s="1"/>
  <c r="C19" i="26" s="1"/>
  <c r="F12" i="25"/>
  <c r="F17" i="25" s="1"/>
  <c r="F17" i="28"/>
  <c r="E12" i="28"/>
  <c r="F17" i="27"/>
  <c r="E17" i="27"/>
  <c r="C10" i="27"/>
  <c r="C12" i="27" s="1"/>
  <c r="D17" i="27"/>
  <c r="F17" i="26"/>
  <c r="F19" i="26" s="1"/>
  <c r="D12" i="26"/>
  <c r="E12" i="26"/>
  <c r="E12" i="25"/>
  <c r="D10" i="25"/>
  <c r="D12" i="25" s="1"/>
  <c r="C10" i="25"/>
  <c r="C12" i="25" s="1"/>
  <c r="C15" i="25"/>
  <c r="F17" i="24"/>
  <c r="F19" i="24" s="1"/>
  <c r="D17" i="24"/>
  <c r="C17" i="24"/>
  <c r="C19" i="24" s="1"/>
  <c r="E12" i="24"/>
  <c r="D15" i="24"/>
  <c r="F19" i="28" l="1"/>
  <c r="F19" i="27"/>
  <c r="E19" i="27"/>
  <c r="D19" i="27"/>
  <c r="F19" i="25"/>
  <c r="D15" i="25"/>
  <c r="E17" i="28"/>
  <c r="E19" i="28" s="1"/>
  <c r="C17" i="27"/>
  <c r="C15" i="27"/>
  <c r="C19" i="27" s="1"/>
  <c r="D17" i="26"/>
  <c r="D19" i="26" s="1"/>
  <c r="E17" i="26"/>
  <c r="E19" i="26" s="1"/>
  <c r="C17" i="25"/>
  <c r="C19" i="25" s="1"/>
  <c r="D17" i="25"/>
  <c r="E17" i="25"/>
  <c r="E19" i="25" s="1"/>
  <c r="D19" i="24"/>
  <c r="E17" i="24"/>
  <c r="E19" i="24" s="1"/>
  <c r="D19" i="25" l="1"/>
  <c r="C26" i="23"/>
  <c r="C25" i="23"/>
  <c r="C24" i="23"/>
  <c r="C23" i="23"/>
  <c r="E10" i="23"/>
  <c r="E7" i="23"/>
  <c r="F7" i="23"/>
  <c r="D10" i="23"/>
  <c r="C6" i="23"/>
  <c r="C9" i="22"/>
  <c r="F8" i="22"/>
  <c r="E8" i="22"/>
  <c r="D8" i="22"/>
  <c r="C8" i="22"/>
  <c r="F5" i="22"/>
  <c r="F9" i="22" s="1"/>
  <c r="C26" i="22"/>
  <c r="C25" i="22"/>
  <c r="C24" i="22"/>
  <c r="C23" i="22"/>
  <c r="E9" i="22"/>
  <c r="D9" i="22"/>
  <c r="E6" i="22"/>
  <c r="D6" i="22"/>
  <c r="C5" i="22"/>
  <c r="C6" i="22" s="1"/>
  <c r="C9" i="21"/>
  <c r="F8" i="21"/>
  <c r="E8" i="21"/>
  <c r="D8" i="21"/>
  <c r="C6" i="21"/>
  <c r="C8" i="21"/>
  <c r="F5" i="21"/>
  <c r="C26" i="21"/>
  <c r="C25" i="21"/>
  <c r="C24" i="21"/>
  <c r="C23" i="21"/>
  <c r="E9" i="21"/>
  <c r="E6" i="21"/>
  <c r="F9" i="21"/>
  <c r="D6" i="21"/>
  <c r="C5" i="21"/>
  <c r="C26" i="20"/>
  <c r="C25" i="20"/>
  <c r="C24" i="20"/>
  <c r="C23" i="20"/>
  <c r="C10" i="20"/>
  <c r="F9" i="20"/>
  <c r="E9" i="20"/>
  <c r="D9" i="20"/>
  <c r="C9" i="20"/>
  <c r="F8" i="20"/>
  <c r="E8" i="20"/>
  <c r="D8" i="20"/>
  <c r="C8" i="20"/>
  <c r="F5" i="20"/>
  <c r="F6" i="20" s="1"/>
  <c r="E6" i="20"/>
  <c r="C6" i="20"/>
  <c r="C5" i="20"/>
  <c r="E10" i="19"/>
  <c r="D10" i="19"/>
  <c r="C10" i="19"/>
  <c r="F9" i="19"/>
  <c r="E9" i="19"/>
  <c r="D9" i="19"/>
  <c r="C9" i="19"/>
  <c r="C23" i="19"/>
  <c r="C26" i="19"/>
  <c r="C25" i="19"/>
  <c r="C24" i="19"/>
  <c r="F6" i="19"/>
  <c r="F10" i="19" s="1"/>
  <c r="E7" i="19"/>
  <c r="C6" i="19"/>
  <c r="D7" i="23" l="1"/>
  <c r="C7" i="23"/>
  <c r="C11" i="23" s="1"/>
  <c r="F10" i="23"/>
  <c r="E23" i="23"/>
  <c r="D23" i="23"/>
  <c r="E24" i="23"/>
  <c r="D24" i="23"/>
  <c r="D25" i="23"/>
  <c r="E25" i="23"/>
  <c r="E26" i="23"/>
  <c r="D26" i="23"/>
  <c r="E11" i="23"/>
  <c r="E13" i="23" s="1"/>
  <c r="F11" i="23"/>
  <c r="D11" i="23"/>
  <c r="D16" i="23" s="1"/>
  <c r="D23" i="22"/>
  <c r="E23" i="22"/>
  <c r="E24" i="22"/>
  <c r="D24" i="22"/>
  <c r="E25" i="22"/>
  <c r="D25" i="22"/>
  <c r="E26" i="22"/>
  <c r="D26" i="22"/>
  <c r="D10" i="22"/>
  <c r="D12" i="22" s="1"/>
  <c r="C10" i="22"/>
  <c r="C15" i="22" s="1"/>
  <c r="E10" i="22"/>
  <c r="E12" i="22" s="1"/>
  <c r="F6" i="22"/>
  <c r="F6" i="21"/>
  <c r="F10" i="21" s="1"/>
  <c r="F12" i="21" s="1"/>
  <c r="D9" i="21"/>
  <c r="E25" i="21"/>
  <c r="D25" i="21"/>
  <c r="E23" i="21"/>
  <c r="D23" i="21"/>
  <c r="E24" i="21"/>
  <c r="D24" i="21"/>
  <c r="E26" i="21"/>
  <c r="D26" i="21"/>
  <c r="C10" i="21"/>
  <c r="C15" i="21"/>
  <c r="D10" i="21"/>
  <c r="E10" i="21"/>
  <c r="E15" i="21" s="1"/>
  <c r="E23" i="20"/>
  <c r="D23" i="20"/>
  <c r="E24" i="20"/>
  <c r="D24" i="20"/>
  <c r="E25" i="20"/>
  <c r="D25" i="20"/>
  <c r="E26" i="20"/>
  <c r="C12" i="20" s="1"/>
  <c r="D26" i="20"/>
  <c r="F10" i="20"/>
  <c r="C15" i="20"/>
  <c r="E10" i="20"/>
  <c r="E12" i="20" s="1"/>
  <c r="D6" i="20"/>
  <c r="E25" i="19"/>
  <c r="D25" i="19"/>
  <c r="E23" i="19"/>
  <c r="D23" i="19"/>
  <c r="E24" i="19"/>
  <c r="D24" i="19"/>
  <c r="E26" i="19"/>
  <c r="D26" i="19"/>
  <c r="C7" i="19"/>
  <c r="C11" i="19" s="1"/>
  <c r="C13" i="19" s="1"/>
  <c r="D7" i="19"/>
  <c r="D11" i="19" s="1"/>
  <c r="D13" i="19" s="1"/>
  <c r="F7" i="19"/>
  <c r="F11" i="19" s="1"/>
  <c r="F13" i="19" s="1"/>
  <c r="E11" i="19"/>
  <c r="E16" i="19" s="1"/>
  <c r="E16" i="23" l="1"/>
  <c r="F16" i="23"/>
  <c r="C16" i="23"/>
  <c r="C13" i="23"/>
  <c r="C18" i="23" s="1"/>
  <c r="F13" i="23"/>
  <c r="F18" i="23" s="1"/>
  <c r="F20" i="23" s="1"/>
  <c r="E18" i="23"/>
  <c r="E20" i="23" s="1"/>
  <c r="D13" i="23"/>
  <c r="E15" i="22"/>
  <c r="D15" i="22"/>
  <c r="C12" i="22"/>
  <c r="C17" i="22" s="1"/>
  <c r="C19" i="22" s="1"/>
  <c r="E17" i="22"/>
  <c r="E19" i="22" s="1"/>
  <c r="D17" i="22"/>
  <c r="F10" i="22"/>
  <c r="F12" i="22" s="1"/>
  <c r="F15" i="22"/>
  <c r="D15" i="21"/>
  <c r="C12" i="21"/>
  <c r="C17" i="21" s="1"/>
  <c r="C19" i="21" s="1"/>
  <c r="F17" i="21"/>
  <c r="D12" i="21"/>
  <c r="F15" i="21"/>
  <c r="E12" i="21"/>
  <c r="F15" i="20"/>
  <c r="C17" i="20"/>
  <c r="C19" i="20" s="1"/>
  <c r="E17" i="20"/>
  <c r="F12" i="20"/>
  <c r="E15" i="20"/>
  <c r="D10" i="20"/>
  <c r="D15" i="20" s="1"/>
  <c r="D16" i="19"/>
  <c r="F18" i="19"/>
  <c r="D18" i="19"/>
  <c r="C18" i="19"/>
  <c r="F16" i="19"/>
  <c r="E13" i="19"/>
  <c r="C16" i="19"/>
  <c r="C20" i="23" l="1"/>
  <c r="D18" i="23"/>
  <c r="D20" i="23" s="1"/>
  <c r="D19" i="22"/>
  <c r="F17" i="22"/>
  <c r="F19" i="22" s="1"/>
  <c r="F19" i="21"/>
  <c r="E17" i="21"/>
  <c r="E19" i="21" s="1"/>
  <c r="D17" i="21"/>
  <c r="D19" i="21" s="1"/>
  <c r="E19" i="20"/>
  <c r="D12" i="20"/>
  <c r="F17" i="20"/>
  <c r="F19" i="20" s="1"/>
  <c r="D20" i="19"/>
  <c r="F20" i="19"/>
  <c r="C20" i="19"/>
  <c r="E18" i="19"/>
  <c r="E20" i="19" s="1"/>
  <c r="D17" i="20" l="1"/>
  <c r="D19" i="20" s="1"/>
  <c r="F5" i="17" l="1"/>
  <c r="E6" i="15"/>
  <c r="D6" i="15"/>
  <c r="C6" i="15"/>
  <c r="F5" i="15"/>
  <c r="F6" i="15" s="1"/>
  <c r="C5" i="17"/>
  <c r="C9" i="17" s="1"/>
  <c r="E6" i="8"/>
  <c r="F5" i="8"/>
  <c r="F6" i="8" s="1"/>
  <c r="D9" i="8"/>
  <c r="C6" i="8"/>
  <c r="C8" i="8" s="1"/>
  <c r="F9" i="17"/>
  <c r="E9" i="17"/>
  <c r="D9" i="17"/>
  <c r="F6" i="17"/>
  <c r="E6" i="17"/>
  <c r="D6" i="17"/>
  <c r="D8" i="17" s="1"/>
  <c r="E9" i="15"/>
  <c r="D9" i="15"/>
  <c r="E9" i="8"/>
  <c r="E16" i="16"/>
  <c r="E13" i="16"/>
  <c r="C35" i="16" s="1"/>
  <c r="D35" i="16" s="1"/>
  <c r="F16" i="16"/>
  <c r="D16" i="16"/>
  <c r="C12" i="16"/>
  <c r="C16" i="16" s="1"/>
  <c r="F9" i="15" l="1"/>
  <c r="F9" i="8"/>
  <c r="D6" i="8"/>
  <c r="C6" i="17"/>
  <c r="C9" i="8"/>
  <c r="E10" i="17"/>
  <c r="E12" i="17" s="1"/>
  <c r="D10" i="17"/>
  <c r="D15" i="17" s="1"/>
  <c r="F10" i="17"/>
  <c r="F12" i="17" s="1"/>
  <c r="C12" i="15"/>
  <c r="D10" i="15"/>
  <c r="D12" i="15" s="1"/>
  <c r="E10" i="15"/>
  <c r="E15" i="15" s="1"/>
  <c r="F10" i="15"/>
  <c r="F12" i="15" s="1"/>
  <c r="E10" i="8"/>
  <c r="E15" i="8" s="1"/>
  <c r="F10" i="8"/>
  <c r="D13" i="16"/>
  <c r="D15" i="16" s="1"/>
  <c r="F13" i="16"/>
  <c r="C36" i="16" s="1"/>
  <c r="D36" i="16" s="1"/>
  <c r="E36" i="16" s="1"/>
  <c r="F18" i="16" s="1"/>
  <c r="D17" i="16"/>
  <c r="D22" i="16"/>
  <c r="F35" i="16"/>
  <c r="E25" i="16" s="1"/>
  <c r="E35" i="16"/>
  <c r="E18" i="16" s="1"/>
  <c r="F36" i="16"/>
  <c r="F25" i="16" s="1"/>
  <c r="C34" i="16"/>
  <c r="D34" i="16" s="1"/>
  <c r="E15" i="16"/>
  <c r="F15" i="16"/>
  <c r="C13" i="16"/>
  <c r="C8" i="17" l="1"/>
  <c r="C10" i="17" s="1"/>
  <c r="F15" i="17"/>
  <c r="E15" i="17"/>
  <c r="F12" i="8"/>
  <c r="D10" i="8"/>
  <c r="D12" i="8" s="1"/>
  <c r="D17" i="8" s="1"/>
  <c r="C15" i="8"/>
  <c r="D12" i="17"/>
  <c r="D17" i="17" s="1"/>
  <c r="D19" i="17" s="1"/>
  <c r="F15" i="15"/>
  <c r="D15" i="15"/>
  <c r="C15" i="15"/>
  <c r="F15" i="8"/>
  <c r="C12" i="8"/>
  <c r="C17" i="8" s="1"/>
  <c r="E17" i="17"/>
  <c r="F17" i="17"/>
  <c r="F19" i="17" s="1"/>
  <c r="F17" i="15"/>
  <c r="D17" i="15"/>
  <c r="D19" i="15" s="1"/>
  <c r="C17" i="15"/>
  <c r="C19" i="15" s="1"/>
  <c r="E12" i="15"/>
  <c r="F17" i="8"/>
  <c r="E12" i="8"/>
  <c r="F17" i="16"/>
  <c r="F22" i="16" s="1"/>
  <c r="E17" i="16"/>
  <c r="E19" i="16" s="1"/>
  <c r="F34" i="16"/>
  <c r="D25" i="16" s="1"/>
  <c r="E34" i="16"/>
  <c r="D18" i="16" s="1"/>
  <c r="D19" i="16" s="1"/>
  <c r="C33" i="16"/>
  <c r="D33" i="16" s="1"/>
  <c r="C15" i="16"/>
  <c r="C15" i="17" l="1"/>
  <c r="C12" i="17"/>
  <c r="C17" i="17" s="1"/>
  <c r="C19" i="17" s="1"/>
  <c r="E19" i="17"/>
  <c r="F19" i="15"/>
  <c r="D15" i="8"/>
  <c r="D19" i="8" s="1"/>
  <c r="F19" i="8"/>
  <c r="C19" i="8"/>
  <c r="E17" i="15"/>
  <c r="E19" i="15" s="1"/>
  <c r="E17" i="8"/>
  <c r="E19" i="8" s="1"/>
  <c r="E24" i="16"/>
  <c r="E22" i="16"/>
  <c r="E26" i="16" s="1"/>
  <c r="C17" i="16"/>
  <c r="C22" i="16"/>
  <c r="C19" i="16"/>
  <c r="F19" i="16"/>
  <c r="F33" i="16"/>
  <c r="C25" i="16" s="1"/>
  <c r="E33" i="16"/>
  <c r="C18" i="16" s="1"/>
  <c r="D24" i="16"/>
  <c r="D26" i="16"/>
  <c r="F24" i="16" l="1"/>
  <c r="F26" i="16" s="1"/>
  <c r="C24" i="16"/>
  <c r="C26" i="16"/>
</calcChain>
</file>

<file path=xl/sharedStrings.xml><?xml version="1.0" encoding="utf-8"?>
<sst xmlns="http://schemas.openxmlformats.org/spreadsheetml/2006/main" count="567" uniqueCount="62">
  <si>
    <t>№ п/п</t>
  </si>
  <si>
    <t xml:space="preserve">10 Тбайт на 1 Гбит/сек </t>
  </si>
  <si>
    <t>100 Тбайт на 1 Гбит/сек</t>
  </si>
  <si>
    <t>1 Пбайт на 1 Гбит/сек</t>
  </si>
  <si>
    <t>2 Пбайт на 1 Гбит/сек</t>
  </si>
  <si>
    <t>CAPEX (без НДС)</t>
  </si>
  <si>
    <t>1.4.</t>
  </si>
  <si>
    <t>1.5.</t>
  </si>
  <si>
    <t xml:space="preserve">1.6. </t>
  </si>
  <si>
    <t xml:space="preserve">1.7. </t>
  </si>
  <si>
    <t xml:space="preserve">1.8. </t>
  </si>
  <si>
    <t>1.9.</t>
  </si>
  <si>
    <t>НАЛОГИ</t>
  </si>
  <si>
    <t>OPEX (без НДС)</t>
  </si>
  <si>
    <t>Операционные расходы (20% от CAPEX (п.1.9) в год)</t>
  </si>
  <si>
    <t>3.2.</t>
  </si>
  <si>
    <t>Объем хранения информации на 1 Гбит/с пропускной способности сети связи</t>
  </si>
  <si>
    <t>10 Тбайт</t>
  </si>
  <si>
    <t>100 Тбайт</t>
  </si>
  <si>
    <t>1 Пбайт</t>
  </si>
  <si>
    <t>2 Пбайт</t>
  </si>
  <si>
    <t>Таблица 2</t>
  </si>
  <si>
    <t>Количество требуемой электрической мощности для хранилища (объем хранилища с учетом резервирования *0,023 кВт) (кВт)</t>
  </si>
  <si>
    <t xml:space="preserve">РАСЧЕТ </t>
  </si>
  <si>
    <t xml:space="preserve">расходов на реализацию ФЗ № 374-фз в части съема и хранения </t>
  </si>
  <si>
    <t>трафика сети передачи данных</t>
  </si>
  <si>
    <r>
      <t xml:space="preserve">Наименование оператора связи: </t>
    </r>
    <r>
      <rPr>
        <sz val="11"/>
        <color rgb="FF0000FF"/>
        <rFont val="Calibri"/>
        <family val="2"/>
        <charset val="204"/>
      </rPr>
      <t>Ассоциация Ростелесеть (данные по 120 операторам связи)</t>
    </r>
  </si>
  <si>
    <t>Тип сети (фиксированная/подвижная): фиксированная</t>
  </si>
  <si>
    <t xml:space="preserve">Таблица 1 </t>
  </si>
  <si>
    <t>Емкость узлов связи (Гбит/ сек)</t>
  </si>
  <si>
    <t xml:space="preserve"> 1.2.</t>
  </si>
  <si>
    <r>
      <t xml:space="preserve">Фактический требуемый объем хранилища на </t>
    </r>
    <r>
      <rPr>
        <u/>
        <sz val="11"/>
        <color rgb="FF000000"/>
        <rFont val="Calibri"/>
        <family val="2"/>
        <charset val="204"/>
      </rPr>
      <t>01.07.2018 (Пбайт)</t>
    </r>
  </si>
  <si>
    <t xml:space="preserve"> 1.3.</t>
  </si>
  <si>
    <t xml:space="preserve">Объем хранилища с учетом обеспечения надежности хранимой информации (резервирования емкостей) (Пбайт) (п. 1.2 * 2,5) </t>
  </si>
  <si>
    <t xml:space="preserve">Средние затраты на создание одной единицы (1 Тбайт) хранилища информации (руб.) </t>
  </si>
  <si>
    <t>Стоимость хранилища (п. 1.3. * п. 1.4.) (руб.)</t>
  </si>
  <si>
    <t xml:space="preserve">Стоимость организации съема трафика в сети передачи данных (руб.) </t>
  </si>
  <si>
    <t>Дополнительные расходы на модернизацию сетевого и коммутационного оборудования, а также магистрально-транспортной системы связи и т.д. (п. 1.5 * 1,3) (руб.)</t>
  </si>
  <si>
    <t xml:space="preserve">Расходы на технологическое присоединение к электрическим сетям (из Таблицы 2) (руб.) </t>
  </si>
  <si>
    <t xml:space="preserve">ИТОГО САРЕХ (1.5+1.6+1.7+1.8) (руб.) </t>
  </si>
  <si>
    <t>Сумма налога на имущество, подлежащая уплате на объекты хранения (1.5+1.6 + 1.7) * 2,2% (руб.)</t>
  </si>
  <si>
    <t xml:space="preserve">В том числе (из п. 3.1), затраты на оплату электроэнергии в год (из Таблицы 2) </t>
  </si>
  <si>
    <t>ВСЕГО (1.9 + 2.1 + 3.1) (руб.)</t>
  </si>
  <si>
    <t xml:space="preserve">Расходы на технологическое присоединение к электрическим сетям и на оплату электроэнергии </t>
  </si>
  <si>
    <t>Объем хранилища с учетом обеспечения надежности хранимой информации (резервирования емкостей) (из п. 1.3) (Тбайт)</t>
  </si>
  <si>
    <t>Стоимость технологического присоединения к электрическим сетям (количество требуемой мощности * 15 000 руб. * 2) (руб.)</t>
  </si>
  <si>
    <t>Стоимость электроэнергии в год (количество требуемой мощности * 4,7 руб. * 24 * 365 * 1,5) (руб.)</t>
  </si>
  <si>
    <r>
      <t xml:space="preserve">Фактический требуемый объем хранилища на </t>
    </r>
    <r>
      <rPr>
        <u/>
        <sz val="11"/>
        <color rgb="FF000000"/>
        <rFont val="Calibri"/>
      </rPr>
      <t>01.07.2018 (Пбайт)</t>
    </r>
  </si>
  <si>
    <t>Эр-телеком</t>
  </si>
  <si>
    <t>МГТС</t>
  </si>
  <si>
    <t>МТС/фикс</t>
  </si>
  <si>
    <t>ВымпелКом/ф</t>
  </si>
  <si>
    <t>Комкор</t>
  </si>
  <si>
    <t>МФ</t>
  </si>
  <si>
    <t>Теле2</t>
  </si>
  <si>
    <t>Ростелеком</t>
  </si>
  <si>
    <t>Итого по фиксированной сети связи</t>
  </si>
  <si>
    <t>ВК/мобильная сеть связи</t>
  </si>
  <si>
    <t>МТСмобильная сеть связи</t>
  </si>
  <si>
    <t>итого по мобильной сети связи</t>
  </si>
  <si>
    <t>Итого по фиксированной, мобильной сети связи и Ассоциация Ростелесеть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</si>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</sst>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FF"/>
      <name val="Calibri"/>
      <family val="2"/>
      <charset val="204"/>
    </font>
    <font>
      <b/>
      <sz val="10"/>
      <color rgb="FFFFFFFF"/>
      <name val="Arial"/>
      <family val="2"/>
      <charset val="204"/>
    </font>
    <font>
      <sz val="11"/>
      <name val="Calibri"/>
      <family val="2"/>
      <charset val="204"/>
    </font>
    <font>
      <u/>
      <sz val="11"/>
      <color rgb="FF000000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FFFFFF"/>
      <name val="Arial"/>
    </font>
    <font>
      <sz val="11"/>
      <name val="Calibri"/>
    </font>
    <font>
      <u/>
      <sz val="11"/>
      <color rgb="FF000000"/>
      <name val="Calibri"/>
    </font>
    <font>
      <sz val="10"/>
      <color rgb="FFFF0000"/>
      <name val="Arial"/>
    </font>
    <font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2F2F2"/>
        <bgColor rgb="FFF2F2F2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164" fontId="2" fillId="3" borderId="5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top" wrapText="1"/>
    </xf>
    <xf numFmtId="164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top" wrapText="1"/>
    </xf>
    <xf numFmtId="164" fontId="12" fillId="0" borderId="5" xfId="0" applyNumberFormat="1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wrapText="1"/>
    </xf>
    <xf numFmtId="0" fontId="17" fillId="2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0" fillId="0" borderId="0" xfId="0" applyFont="1"/>
    <xf numFmtId="164" fontId="3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9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4" fillId="0" borderId="3" xfId="0" applyFont="1" applyBorder="1"/>
    <xf numFmtId="0" fontId="14" fillId="0" borderId="4" xfId="0" applyFont="1" applyBorder="1"/>
    <xf numFmtId="0" fontId="17" fillId="2" borderId="5" xfId="0" applyFont="1" applyFill="1" applyBorder="1" applyAlignment="1">
      <alignment vertical="top" wrapText="1"/>
    </xf>
    <xf numFmtId="0" fontId="14" fillId="0" borderId="9" xfId="0" applyFont="1" applyBorder="1"/>
    <xf numFmtId="0" fontId="13" fillId="2" borderId="6" xfId="0" applyFont="1" applyFill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7" fillId="2" borderId="5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6" fillId="0" borderId="3" xfId="0" applyFont="1" applyBorder="1"/>
    <xf numFmtId="0" fontId="6" fillId="0" borderId="4" xfId="0" applyFont="1" applyBorder="1"/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top" wrapText="1"/>
    </xf>
    <xf numFmtId="0" fontId="6" fillId="0" borderId="9" xfId="0" applyFont="1" applyBorder="1"/>
    <xf numFmtId="0" fontId="5" fillId="2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7" xfId="0" applyFont="1" applyBorder="1"/>
    <xf numFmtId="0" fontId="6" fillId="0" borderId="8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workbookViewId="0"/>
  </sheetViews>
  <sheetFormatPr defaultRowHeight="15" x14ac:dyDescent="0.25"/>
  <cols>
    <col min="1" max="1" width="9" bestFit="1" customWidth="1"/>
    <col min="2" max="2" width="14.42578125" customWidth="1"/>
    <col min="3" max="3" width="19.140625" customWidth="1"/>
    <col min="4" max="4" width="18.42578125" customWidth="1"/>
    <col min="5" max="5" width="23.85546875" customWidth="1"/>
    <col min="6" max="6" width="20.7109375" customWidth="1"/>
  </cols>
  <sheetData>
    <row r="1" spans="1:6" x14ac:dyDescent="0.25">
      <c r="A1" t="s">
        <v>61</v>
      </c>
    </row>
    <row r="2" spans="1:6" x14ac:dyDescent="0.25">
      <c r="A2" t="s">
        <v>55</v>
      </c>
    </row>
    <row r="3" spans="1:6" ht="25.5" x14ac:dyDescent="0.25">
      <c r="A3" s="35" t="s">
        <v>0</v>
      </c>
      <c r="B3" s="36"/>
      <c r="C3" s="37" t="s">
        <v>1</v>
      </c>
      <c r="D3" s="37" t="s">
        <v>2</v>
      </c>
      <c r="E3" s="37" t="s">
        <v>3</v>
      </c>
      <c r="F3" s="37" t="s">
        <v>4</v>
      </c>
    </row>
    <row r="4" spans="1:6" x14ac:dyDescent="0.25">
      <c r="A4" s="38">
        <v>1</v>
      </c>
      <c r="B4" s="74" t="s">
        <v>5</v>
      </c>
      <c r="C4" s="75"/>
      <c r="D4" s="75"/>
      <c r="E4" s="75"/>
      <c r="F4" s="76"/>
    </row>
    <row r="5" spans="1:6" ht="39" customHeight="1" x14ac:dyDescent="0.25">
      <c r="A5" s="36"/>
      <c r="B5" s="39" t="s">
        <v>29</v>
      </c>
      <c r="C5" s="85">
        <v>8552</v>
      </c>
      <c r="D5" s="86"/>
      <c r="E5" s="86"/>
      <c r="F5" s="87"/>
    </row>
    <row r="6" spans="1:6" ht="82.5" customHeight="1" x14ac:dyDescent="0.25">
      <c r="A6" s="36" t="s">
        <v>30</v>
      </c>
      <c r="B6" s="39" t="s">
        <v>47</v>
      </c>
      <c r="C6" s="54">
        <f>C5/100</f>
        <v>85.52</v>
      </c>
      <c r="D6" s="54">
        <v>855</v>
      </c>
      <c r="E6" s="54">
        <v>8552</v>
      </c>
      <c r="F6" s="54">
        <f>C5*2</f>
        <v>17104</v>
      </c>
    </row>
    <row r="7" spans="1:6" ht="142.5" customHeight="1" x14ac:dyDescent="0.25">
      <c r="A7" s="36" t="s">
        <v>32</v>
      </c>
      <c r="B7" s="40" t="s">
        <v>33</v>
      </c>
      <c r="C7" s="54">
        <f t="shared" ref="C7:F7" si="0">C6*2.5</f>
        <v>213.79999999999998</v>
      </c>
      <c r="D7" s="54">
        <f t="shared" si="0"/>
        <v>2137.5</v>
      </c>
      <c r="E7" s="54">
        <f t="shared" si="0"/>
        <v>21380</v>
      </c>
      <c r="F7" s="54">
        <f t="shared" si="0"/>
        <v>42760</v>
      </c>
    </row>
    <row r="8" spans="1:6" ht="100.5" customHeight="1" x14ac:dyDescent="0.25">
      <c r="A8" s="39" t="s">
        <v>6</v>
      </c>
      <c r="B8" s="39" t="s">
        <v>34</v>
      </c>
      <c r="C8" s="88">
        <v>44800</v>
      </c>
      <c r="D8" s="89"/>
      <c r="E8" s="89"/>
      <c r="F8" s="90"/>
    </row>
    <row r="9" spans="1:6" ht="51" x14ac:dyDescent="0.25">
      <c r="A9" s="41" t="s">
        <v>7</v>
      </c>
      <c r="B9" s="40" t="s">
        <v>35</v>
      </c>
      <c r="C9" s="53">
        <f>C7*C8*1000</f>
        <v>9578240000</v>
      </c>
      <c r="D9" s="53">
        <f>D7*C8*1000</f>
        <v>95760000000</v>
      </c>
      <c r="E9" s="53">
        <f>E7*C8*1000</f>
        <v>957824000000</v>
      </c>
      <c r="F9" s="53">
        <f>F7*C8*1000</f>
        <v>1915648000000</v>
      </c>
    </row>
    <row r="10" spans="1:6" ht="88.5" customHeight="1" x14ac:dyDescent="0.25">
      <c r="A10" s="42" t="s">
        <v>8</v>
      </c>
      <c r="B10" s="43" t="s">
        <v>36</v>
      </c>
      <c r="C10" s="53">
        <f>C6*350000</f>
        <v>29932000</v>
      </c>
      <c r="D10" s="53">
        <f>D6*350000</f>
        <v>299250000</v>
      </c>
      <c r="E10" s="53">
        <f>E6*350000</f>
        <v>2993200000</v>
      </c>
      <c r="F10" s="53">
        <f t="shared" ref="F10" si="1">F6*350000</f>
        <v>5986400000</v>
      </c>
    </row>
    <row r="11" spans="1:6" ht="170.25" customHeight="1" x14ac:dyDescent="0.25">
      <c r="A11" s="41" t="s">
        <v>9</v>
      </c>
      <c r="B11" s="44" t="s">
        <v>37</v>
      </c>
      <c r="C11" s="53">
        <f t="shared" ref="C11:F11" si="2">C9*1.3</f>
        <v>12451712000</v>
      </c>
      <c r="D11" s="53">
        <f t="shared" si="2"/>
        <v>124488000000</v>
      </c>
      <c r="E11" s="53">
        <f t="shared" si="2"/>
        <v>1245171200000</v>
      </c>
      <c r="F11" s="53">
        <f t="shared" si="2"/>
        <v>2490342400000</v>
      </c>
    </row>
    <row r="12" spans="1:6" ht="114.75" x14ac:dyDescent="0.25">
      <c r="A12" s="41" t="s">
        <v>10</v>
      </c>
      <c r="B12" s="40" t="s">
        <v>38</v>
      </c>
      <c r="C12" s="55">
        <v>147660000</v>
      </c>
      <c r="D12" s="56">
        <v>1475220000</v>
      </c>
      <c r="E12" s="56">
        <v>14752200000</v>
      </c>
      <c r="F12" s="56">
        <v>29504400000</v>
      </c>
    </row>
    <row r="13" spans="1:6" ht="38.25" x14ac:dyDescent="0.25">
      <c r="A13" s="45" t="s">
        <v>11</v>
      </c>
      <c r="B13" s="45" t="s">
        <v>39</v>
      </c>
      <c r="C13" s="57">
        <f t="shared" ref="C13:F13" si="3">C9+C11+C10+C12</f>
        <v>22207544000</v>
      </c>
      <c r="D13" s="57">
        <f t="shared" si="3"/>
        <v>222022470000</v>
      </c>
      <c r="E13" s="57">
        <f t="shared" si="3"/>
        <v>2220740600000</v>
      </c>
      <c r="F13" s="57">
        <f t="shared" si="3"/>
        <v>4441481200000</v>
      </c>
    </row>
    <row r="14" spans="1:6" x14ac:dyDescent="0.25">
      <c r="A14" s="77"/>
      <c r="B14" s="79" t="s">
        <v>12</v>
      </c>
      <c r="C14" s="80"/>
      <c r="D14" s="80"/>
      <c r="E14" s="80"/>
      <c r="F14" s="81"/>
    </row>
    <row r="15" spans="1:6" x14ac:dyDescent="0.25">
      <c r="A15" s="78"/>
      <c r="B15" s="82"/>
      <c r="C15" s="83"/>
      <c r="D15" s="83"/>
      <c r="E15" s="83"/>
      <c r="F15" s="84"/>
    </row>
    <row r="16" spans="1:6" ht="102" x14ac:dyDescent="0.25">
      <c r="A16" s="36"/>
      <c r="B16" s="39" t="s">
        <v>40</v>
      </c>
      <c r="C16" s="56">
        <f t="shared" ref="C16:F16" si="4">(C9+C10+C11)*0.022</f>
        <v>485317448</v>
      </c>
      <c r="D16" s="56">
        <f t="shared" si="4"/>
        <v>4852039500</v>
      </c>
      <c r="E16" s="56">
        <f t="shared" si="4"/>
        <v>48531744800</v>
      </c>
      <c r="F16" s="56">
        <f t="shared" si="4"/>
        <v>97063489600</v>
      </c>
    </row>
    <row r="17" spans="1:6" x14ac:dyDescent="0.25">
      <c r="A17" s="46"/>
      <c r="B17" s="74" t="s">
        <v>13</v>
      </c>
      <c r="C17" s="75"/>
      <c r="D17" s="75"/>
      <c r="E17" s="75"/>
      <c r="F17" s="76"/>
    </row>
    <row r="18" spans="1:6" ht="51" x14ac:dyDescent="0.25">
      <c r="A18" s="42">
        <v>3.1</v>
      </c>
      <c r="B18" s="39" t="s">
        <v>14</v>
      </c>
      <c r="C18" s="57">
        <f t="shared" ref="C18:F18" si="5">C13*0.2</f>
        <v>4441508800</v>
      </c>
      <c r="D18" s="57">
        <f t="shared" si="5"/>
        <v>44404494000</v>
      </c>
      <c r="E18" s="57">
        <f t="shared" si="5"/>
        <v>444148120000</v>
      </c>
      <c r="F18" s="57">
        <f t="shared" si="5"/>
        <v>888296240000</v>
      </c>
    </row>
    <row r="19" spans="1:6" ht="84" customHeight="1" x14ac:dyDescent="0.25">
      <c r="A19" s="42" t="s">
        <v>15</v>
      </c>
      <c r="B19" s="40" t="s">
        <v>41</v>
      </c>
      <c r="C19" s="55">
        <v>303972876</v>
      </c>
      <c r="D19" s="55">
        <v>3036887892</v>
      </c>
      <c r="E19" s="55">
        <v>30368878920</v>
      </c>
      <c r="F19" s="55">
        <v>60737757840</v>
      </c>
    </row>
    <row r="20" spans="1:6" ht="38.25" x14ac:dyDescent="0.25">
      <c r="A20" s="48"/>
      <c r="B20" s="49" t="s">
        <v>42</v>
      </c>
      <c r="C20" s="58">
        <f t="shared" ref="C20:F20" si="6">C13+C16+C18</f>
        <v>27134370248</v>
      </c>
      <c r="D20" s="58">
        <f t="shared" si="6"/>
        <v>271279003500</v>
      </c>
      <c r="E20" s="58">
        <f t="shared" si="6"/>
        <v>2713420464800</v>
      </c>
      <c r="F20" s="58">
        <f t="shared" si="6"/>
        <v>5426840929600</v>
      </c>
    </row>
    <row r="22" spans="1:6" ht="153" x14ac:dyDescent="0.25">
      <c r="A22" s="50" t="s">
        <v>16</v>
      </c>
      <c r="B22" s="50" t="s">
        <v>44</v>
      </c>
      <c r="C22" s="50" t="s">
        <v>22</v>
      </c>
      <c r="D22" s="50" t="s">
        <v>45</v>
      </c>
      <c r="E22" s="50" t="s">
        <v>46</v>
      </c>
    </row>
    <row r="23" spans="1:6" x14ac:dyDescent="0.25">
      <c r="A23" s="51" t="s">
        <v>17</v>
      </c>
      <c r="B23" s="52">
        <v>214000</v>
      </c>
      <c r="C23" s="52">
        <f>B23*0.023</f>
        <v>4922</v>
      </c>
      <c r="D23" s="47">
        <f t="shared" ref="D23:D26" si="7">C23*15000*2</f>
        <v>147660000</v>
      </c>
      <c r="E23" s="47">
        <f t="shared" ref="E23:E26" si="8">C23*4.7*24*365*1.5</f>
        <v>303972876.00000006</v>
      </c>
    </row>
    <row r="24" spans="1:6" ht="25.5" x14ac:dyDescent="0.25">
      <c r="A24" s="51" t="s">
        <v>18</v>
      </c>
      <c r="B24" s="52">
        <v>2138000</v>
      </c>
      <c r="C24" s="52">
        <f t="shared" ref="C24:C26" si="9">B24*0.023</f>
        <v>49174</v>
      </c>
      <c r="D24" s="47">
        <f t="shared" si="7"/>
        <v>1475220000</v>
      </c>
      <c r="E24" s="47">
        <f t="shared" si="8"/>
        <v>3036887892</v>
      </c>
    </row>
    <row r="25" spans="1:6" x14ac:dyDescent="0.25">
      <c r="A25" s="51" t="s">
        <v>19</v>
      </c>
      <c r="B25" s="52">
        <v>21380000</v>
      </c>
      <c r="C25" s="52">
        <f t="shared" si="9"/>
        <v>491740</v>
      </c>
      <c r="D25" s="47">
        <f t="shared" si="7"/>
        <v>14752200000</v>
      </c>
      <c r="E25" s="47">
        <f t="shared" si="8"/>
        <v>30368878920</v>
      </c>
    </row>
    <row r="26" spans="1:6" x14ac:dyDescent="0.25">
      <c r="A26" s="51" t="s">
        <v>20</v>
      </c>
      <c r="B26" s="52">
        <v>42760000</v>
      </c>
      <c r="C26" s="52">
        <f t="shared" si="9"/>
        <v>983480</v>
      </c>
      <c r="D26" s="47">
        <f t="shared" si="7"/>
        <v>29504400000</v>
      </c>
      <c r="E26" s="47">
        <f t="shared" si="8"/>
        <v>60737757840</v>
      </c>
    </row>
  </sheetData>
  <mergeCells count="6">
    <mergeCell ref="B4:F4"/>
    <mergeCell ref="A14:A15"/>
    <mergeCell ref="B14:F15"/>
    <mergeCell ref="B17:F17"/>
    <mergeCell ref="C5:F5"/>
    <mergeCell ref="C8:F8"/>
  </mergeCells>
  <pageMargins left="0.7" right="0.7" top="0.75" bottom="0.75" header="0.3" footer="0.3"/>
  <pageSetup paperSize="9" scale="8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13" workbookViewId="0">
      <selection activeCell="G11" sqref="G11"/>
    </sheetView>
  </sheetViews>
  <sheetFormatPr defaultRowHeight="15" x14ac:dyDescent="0.25"/>
  <cols>
    <col min="2" max="2" width="16.28515625" customWidth="1"/>
    <col min="3" max="3" width="17.42578125" customWidth="1"/>
    <col min="4" max="4" width="20.28515625" customWidth="1"/>
    <col min="5" max="5" width="20.42578125" customWidth="1"/>
    <col min="6" max="6" width="20" customWidth="1"/>
  </cols>
  <sheetData>
    <row r="1" spans="1:6" x14ac:dyDescent="0.25">
      <c r="A1" t="s">
        <v>53</v>
      </c>
    </row>
    <row r="2" spans="1:6" ht="25.5" x14ac:dyDescent="0.25">
      <c r="A2" s="5" t="s">
        <v>0</v>
      </c>
      <c r="B2" s="9"/>
      <c r="C2" s="7" t="s">
        <v>1</v>
      </c>
      <c r="D2" s="7" t="s">
        <v>2</v>
      </c>
      <c r="E2" s="7" t="s">
        <v>3</v>
      </c>
      <c r="F2" s="7" t="s">
        <v>4</v>
      </c>
    </row>
    <row r="3" spans="1:6" x14ac:dyDescent="0.25">
      <c r="A3" s="8">
        <v>1</v>
      </c>
      <c r="B3" s="95" t="s">
        <v>5</v>
      </c>
      <c r="C3" s="109"/>
      <c r="D3" s="109"/>
      <c r="E3" s="109"/>
      <c r="F3" s="110"/>
    </row>
    <row r="4" spans="1:6" ht="25.5" x14ac:dyDescent="0.25">
      <c r="A4" s="9"/>
      <c r="B4" s="9" t="s">
        <v>29</v>
      </c>
      <c r="C4" s="114">
        <v>2600</v>
      </c>
      <c r="D4" s="99"/>
      <c r="E4" s="99"/>
      <c r="F4" s="100"/>
    </row>
    <row r="5" spans="1:6" ht="81" x14ac:dyDescent="0.25">
      <c r="A5" s="9" t="s">
        <v>30</v>
      </c>
      <c r="B5" s="9" t="s">
        <v>31</v>
      </c>
      <c r="C5" s="30">
        <f>C4/100</f>
        <v>26</v>
      </c>
      <c r="D5" s="30">
        <v>260</v>
      </c>
      <c r="E5" s="30">
        <v>2600</v>
      </c>
      <c r="F5" s="30">
        <v>5200</v>
      </c>
    </row>
    <row r="6" spans="1:6" ht="127.5" x14ac:dyDescent="0.25">
      <c r="A6" s="9" t="s">
        <v>32</v>
      </c>
      <c r="B6" s="11" t="s">
        <v>33</v>
      </c>
      <c r="C6" s="30">
        <f t="shared" ref="C6:F6" si="0">C5*2.5</f>
        <v>65</v>
      </c>
      <c r="D6" s="30">
        <f t="shared" si="0"/>
        <v>650</v>
      </c>
      <c r="E6" s="30">
        <f t="shared" si="0"/>
        <v>6500</v>
      </c>
      <c r="F6" s="30">
        <f t="shared" si="0"/>
        <v>13000</v>
      </c>
    </row>
    <row r="7" spans="1:6" ht="89.25" x14ac:dyDescent="0.25">
      <c r="A7" s="9" t="s">
        <v>6</v>
      </c>
      <c r="B7" s="9" t="s">
        <v>34</v>
      </c>
      <c r="C7" s="111">
        <v>44800</v>
      </c>
      <c r="D7" s="112"/>
      <c r="E7" s="112"/>
      <c r="F7" s="113"/>
    </row>
    <row r="8" spans="1:6" ht="51" x14ac:dyDescent="0.25">
      <c r="A8" s="13" t="s">
        <v>7</v>
      </c>
      <c r="B8" s="11" t="s">
        <v>35</v>
      </c>
      <c r="C8" s="31">
        <f>C6*C7*1000</f>
        <v>2912000000</v>
      </c>
      <c r="D8" s="31">
        <f>D6*C7*1000</f>
        <v>29120000000</v>
      </c>
      <c r="E8" s="31">
        <f>E6*C7*1000</f>
        <v>291200000000</v>
      </c>
      <c r="F8" s="31">
        <f>F6*C7*1000</f>
        <v>582400000000</v>
      </c>
    </row>
    <row r="9" spans="1:6" ht="63.75" x14ac:dyDescent="0.25">
      <c r="A9" s="15" t="s">
        <v>8</v>
      </c>
      <c r="B9" s="16" t="s">
        <v>36</v>
      </c>
      <c r="C9" s="31">
        <f>C5*350000</f>
        <v>9100000</v>
      </c>
      <c r="D9" s="31">
        <f t="shared" ref="D9:F9" si="1">D5*350000</f>
        <v>91000000</v>
      </c>
      <c r="E9" s="31">
        <f t="shared" si="1"/>
        <v>910000000</v>
      </c>
      <c r="F9" s="31">
        <f t="shared" si="1"/>
        <v>1820000000</v>
      </c>
    </row>
    <row r="10" spans="1:6" ht="153" x14ac:dyDescent="0.25">
      <c r="A10" s="13" t="s">
        <v>9</v>
      </c>
      <c r="B10" s="17" t="s">
        <v>37</v>
      </c>
      <c r="C10" s="31">
        <f t="shared" ref="C10:F10" si="2">C8*1.3</f>
        <v>3785600000</v>
      </c>
      <c r="D10" s="31">
        <f t="shared" si="2"/>
        <v>37856000000</v>
      </c>
      <c r="E10" s="31">
        <f t="shared" si="2"/>
        <v>378560000000</v>
      </c>
      <c r="F10" s="31">
        <f t="shared" si="2"/>
        <v>757120000000</v>
      </c>
    </row>
    <row r="11" spans="1:6" ht="76.5" x14ac:dyDescent="0.25">
      <c r="A11" s="13" t="s">
        <v>10</v>
      </c>
      <c r="B11" s="11" t="s">
        <v>38</v>
      </c>
      <c r="C11" s="31">
        <v>44850000</v>
      </c>
      <c r="D11" s="31">
        <v>448500000</v>
      </c>
      <c r="E11" s="31">
        <v>4485000000</v>
      </c>
      <c r="F11" s="31">
        <v>8970000000</v>
      </c>
    </row>
    <row r="12" spans="1:6" ht="38.25" x14ac:dyDescent="0.25">
      <c r="A12" s="18" t="s">
        <v>11</v>
      </c>
      <c r="B12" s="18" t="s">
        <v>39</v>
      </c>
      <c r="C12" s="32">
        <f t="shared" ref="C12:F12" si="3">C8+C10+C9+C11</f>
        <v>6751550000</v>
      </c>
      <c r="D12" s="32">
        <f t="shared" si="3"/>
        <v>67515500000</v>
      </c>
      <c r="E12" s="32">
        <f t="shared" si="3"/>
        <v>675155000000</v>
      </c>
      <c r="F12" s="32">
        <f t="shared" si="3"/>
        <v>1350310000000</v>
      </c>
    </row>
    <row r="13" spans="1:6" x14ac:dyDescent="0.25">
      <c r="A13" s="115"/>
      <c r="B13" s="103" t="s">
        <v>12</v>
      </c>
      <c r="C13" s="104"/>
      <c r="D13" s="104"/>
      <c r="E13" s="104"/>
      <c r="F13" s="105"/>
    </row>
    <row r="14" spans="1:6" x14ac:dyDescent="0.25">
      <c r="A14" s="116"/>
      <c r="B14" s="106"/>
      <c r="C14" s="107"/>
      <c r="D14" s="107"/>
      <c r="E14" s="107"/>
      <c r="F14" s="108"/>
    </row>
    <row r="15" spans="1:6" ht="102" x14ac:dyDescent="0.25">
      <c r="A15" s="9"/>
      <c r="B15" s="9" t="s">
        <v>40</v>
      </c>
      <c r="C15" s="31">
        <f t="shared" ref="C15:F15" si="4">(C8+C9+C10)*0.022</f>
        <v>147547400</v>
      </c>
      <c r="D15" s="31">
        <f t="shared" si="4"/>
        <v>1475474000</v>
      </c>
      <c r="E15" s="31">
        <f t="shared" si="4"/>
        <v>14754740000</v>
      </c>
      <c r="F15" s="31">
        <f t="shared" si="4"/>
        <v>29509480000</v>
      </c>
    </row>
    <row r="16" spans="1:6" x14ac:dyDescent="0.25">
      <c r="A16" s="69"/>
      <c r="B16" s="95" t="s">
        <v>13</v>
      </c>
      <c r="C16" s="109"/>
      <c r="D16" s="109"/>
      <c r="E16" s="109"/>
      <c r="F16" s="110"/>
    </row>
    <row r="17" spans="1:6" ht="51" x14ac:dyDescent="0.25">
      <c r="A17" s="15">
        <v>3.1</v>
      </c>
      <c r="B17" s="9" t="s">
        <v>14</v>
      </c>
      <c r="C17" s="32">
        <f t="shared" ref="C17:F17" si="5">C12*0.2</f>
        <v>1350310000</v>
      </c>
      <c r="D17" s="32">
        <f t="shared" si="5"/>
        <v>13503100000</v>
      </c>
      <c r="E17" s="32">
        <f t="shared" si="5"/>
        <v>135031000000</v>
      </c>
      <c r="F17" s="32">
        <f t="shared" si="5"/>
        <v>270062000000</v>
      </c>
    </row>
    <row r="18" spans="1:6" ht="76.5" x14ac:dyDescent="0.25">
      <c r="A18" s="15" t="s">
        <v>15</v>
      </c>
      <c r="B18" s="11" t="s">
        <v>41</v>
      </c>
      <c r="C18" s="33">
        <v>92328210</v>
      </c>
      <c r="D18" s="33">
        <v>923282100</v>
      </c>
      <c r="E18" s="33">
        <v>9232821000</v>
      </c>
      <c r="F18" s="33">
        <v>18465642000</v>
      </c>
    </row>
    <row r="19" spans="1:6" ht="25.5" x14ac:dyDescent="0.25">
      <c r="A19" s="70"/>
      <c r="B19" s="23" t="s">
        <v>42</v>
      </c>
      <c r="C19" s="67">
        <f t="shared" ref="C19:F19" si="6">C12+C15+C17</f>
        <v>8249407400</v>
      </c>
      <c r="D19" s="67">
        <f t="shared" si="6"/>
        <v>82494074000</v>
      </c>
      <c r="E19" s="67">
        <f t="shared" si="6"/>
        <v>824940740000</v>
      </c>
      <c r="F19" s="67">
        <f t="shared" si="6"/>
        <v>1649881480000</v>
      </c>
    </row>
    <row r="21" spans="1:6" ht="153" x14ac:dyDescent="0.25">
      <c r="A21" s="26" t="s">
        <v>16</v>
      </c>
      <c r="B21" s="26" t="s">
        <v>44</v>
      </c>
      <c r="C21" s="26" t="s">
        <v>22</v>
      </c>
      <c r="D21" s="26" t="s">
        <v>45</v>
      </c>
      <c r="E21" s="26" t="s">
        <v>46</v>
      </c>
    </row>
    <row r="22" spans="1:6" x14ac:dyDescent="0.25">
      <c r="A22" s="27" t="s">
        <v>17</v>
      </c>
      <c r="B22" s="28">
        <v>65000</v>
      </c>
      <c r="C22" s="28">
        <f t="shared" ref="C22:C25" si="7">B22*0.023</f>
        <v>1495</v>
      </c>
      <c r="D22" s="21">
        <f t="shared" ref="D22:D25" si="8">C22*15000*2</f>
        <v>44850000</v>
      </c>
      <c r="E22" s="21">
        <f t="shared" ref="E22:E25" si="9">C22*4.7*24*365*1.5</f>
        <v>92328210</v>
      </c>
    </row>
    <row r="23" spans="1:6" ht="25.5" x14ac:dyDescent="0.25">
      <c r="A23" s="27" t="s">
        <v>18</v>
      </c>
      <c r="B23" s="28">
        <v>650000</v>
      </c>
      <c r="C23" s="28">
        <f t="shared" si="7"/>
        <v>14950</v>
      </c>
      <c r="D23" s="21">
        <f t="shared" si="8"/>
        <v>448500000</v>
      </c>
      <c r="E23" s="21">
        <f t="shared" si="9"/>
        <v>923282100</v>
      </c>
    </row>
    <row r="24" spans="1:6" x14ac:dyDescent="0.25">
      <c r="A24" s="27" t="s">
        <v>19</v>
      </c>
      <c r="B24" s="28">
        <v>6500000</v>
      </c>
      <c r="C24" s="28">
        <f t="shared" si="7"/>
        <v>149500</v>
      </c>
      <c r="D24" s="21">
        <f t="shared" si="8"/>
        <v>4485000000</v>
      </c>
      <c r="E24" s="21">
        <f t="shared" si="9"/>
        <v>9232821000</v>
      </c>
    </row>
    <row r="25" spans="1:6" x14ac:dyDescent="0.25">
      <c r="A25" s="27" t="s">
        <v>20</v>
      </c>
      <c r="B25" s="28">
        <v>13000000</v>
      </c>
      <c r="C25" s="28">
        <f t="shared" si="7"/>
        <v>299000</v>
      </c>
      <c r="D25" s="21">
        <f t="shared" si="8"/>
        <v>8970000000</v>
      </c>
      <c r="E25" s="21">
        <f t="shared" si="9"/>
        <v>18465642000</v>
      </c>
    </row>
  </sheetData>
  <mergeCells count="6">
    <mergeCell ref="B3:F3"/>
    <mergeCell ref="A13:A14"/>
    <mergeCell ref="B13:F14"/>
    <mergeCell ref="B16:F16"/>
    <mergeCell ref="C4:F4"/>
    <mergeCell ref="C7:F7"/>
  </mergeCells>
  <pageMargins left="0.7" right="0.7" top="0.75" bottom="0.75" header="0.3" footer="0.3"/>
  <pageSetup paperSize="9" scale="8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16" workbookViewId="0">
      <selection activeCell="B13" sqref="B13:F14"/>
    </sheetView>
  </sheetViews>
  <sheetFormatPr defaultRowHeight="15" x14ac:dyDescent="0.25"/>
  <cols>
    <col min="2" max="2" width="16" customWidth="1"/>
    <col min="3" max="3" width="17.140625" customWidth="1"/>
    <col min="4" max="4" width="18.7109375" customWidth="1"/>
    <col min="5" max="5" width="19.5703125" customWidth="1"/>
    <col min="6" max="6" width="20" customWidth="1"/>
  </cols>
  <sheetData>
    <row r="1" spans="1:6" x14ac:dyDescent="0.25">
      <c r="A1" t="s">
        <v>54</v>
      </c>
    </row>
    <row r="2" spans="1:6" ht="25.5" x14ac:dyDescent="0.25">
      <c r="A2" s="5" t="s">
        <v>0</v>
      </c>
      <c r="B2" s="9"/>
      <c r="C2" s="7" t="s">
        <v>1</v>
      </c>
      <c r="D2" s="7" t="s">
        <v>2</v>
      </c>
      <c r="E2" s="7" t="s">
        <v>3</v>
      </c>
      <c r="F2" s="7" t="s">
        <v>4</v>
      </c>
    </row>
    <row r="3" spans="1:6" x14ac:dyDescent="0.25">
      <c r="A3" s="8">
        <v>1</v>
      </c>
      <c r="B3" s="95" t="s">
        <v>5</v>
      </c>
      <c r="C3" s="109"/>
      <c r="D3" s="109"/>
      <c r="E3" s="109"/>
      <c r="F3" s="110"/>
    </row>
    <row r="4" spans="1:6" ht="25.5" x14ac:dyDescent="0.25">
      <c r="A4" s="9"/>
      <c r="B4" s="9" t="s">
        <v>29</v>
      </c>
      <c r="C4" s="114">
        <v>761</v>
      </c>
      <c r="D4" s="99"/>
      <c r="E4" s="99"/>
      <c r="F4" s="100"/>
    </row>
    <row r="5" spans="1:6" ht="81" x14ac:dyDescent="0.25">
      <c r="A5" s="9" t="s">
        <v>30</v>
      </c>
      <c r="B5" s="9" t="s">
        <v>31</v>
      </c>
      <c r="C5" s="30">
        <f>C4/100</f>
        <v>7.61</v>
      </c>
      <c r="D5" s="30">
        <v>76</v>
      </c>
      <c r="E5" s="30">
        <v>761</v>
      </c>
      <c r="F5" s="30">
        <f>C4*2</f>
        <v>1522</v>
      </c>
    </row>
    <row r="6" spans="1:6" ht="140.25" x14ac:dyDescent="0.25">
      <c r="A6" s="9" t="s">
        <v>32</v>
      </c>
      <c r="B6" s="11" t="s">
        <v>33</v>
      </c>
      <c r="C6" s="30">
        <f t="shared" ref="C6:F6" si="0">C5*2.5</f>
        <v>19.025000000000002</v>
      </c>
      <c r="D6" s="30">
        <f t="shared" si="0"/>
        <v>190</v>
      </c>
      <c r="E6" s="30">
        <f t="shared" si="0"/>
        <v>1902.5</v>
      </c>
      <c r="F6" s="30">
        <f t="shared" si="0"/>
        <v>3805</v>
      </c>
    </row>
    <row r="7" spans="1:6" ht="89.25" x14ac:dyDescent="0.25">
      <c r="A7" s="9" t="s">
        <v>6</v>
      </c>
      <c r="B7" s="9" t="s">
        <v>34</v>
      </c>
      <c r="C7" s="111">
        <v>44800</v>
      </c>
      <c r="D7" s="112"/>
      <c r="E7" s="112"/>
      <c r="F7" s="113"/>
    </row>
    <row r="8" spans="1:6" ht="51" x14ac:dyDescent="0.25">
      <c r="A8" s="13" t="s">
        <v>7</v>
      </c>
      <c r="B8" s="11" t="s">
        <v>35</v>
      </c>
      <c r="C8" s="31">
        <f>C6*C7*1000</f>
        <v>852320000.00000012</v>
      </c>
      <c r="D8" s="31">
        <f>D6*C7*1000</f>
        <v>8512000000</v>
      </c>
      <c r="E8" s="31">
        <f>E6*C7*1000</f>
        <v>85232000000</v>
      </c>
      <c r="F8" s="31">
        <f>F6*C7*1000</f>
        <v>170464000000</v>
      </c>
    </row>
    <row r="9" spans="1:6" ht="63.75" x14ac:dyDescent="0.25">
      <c r="A9" s="15" t="s">
        <v>8</v>
      </c>
      <c r="B9" s="16" t="s">
        <v>36</v>
      </c>
      <c r="C9" s="31">
        <f>C5*350000</f>
        <v>2663500</v>
      </c>
      <c r="D9" s="31">
        <f t="shared" ref="D9:F9" si="1">D5*350000</f>
        <v>26600000</v>
      </c>
      <c r="E9" s="31">
        <f t="shared" si="1"/>
        <v>266350000</v>
      </c>
      <c r="F9" s="31">
        <f t="shared" si="1"/>
        <v>532700000</v>
      </c>
    </row>
    <row r="10" spans="1:6" ht="153" x14ac:dyDescent="0.25">
      <c r="A10" s="13" t="s">
        <v>9</v>
      </c>
      <c r="B10" s="17" t="s">
        <v>37</v>
      </c>
      <c r="C10" s="31">
        <f t="shared" ref="C10:F10" si="2">C8*1.3</f>
        <v>1108016000.0000002</v>
      </c>
      <c r="D10" s="31">
        <f t="shared" si="2"/>
        <v>11065600000</v>
      </c>
      <c r="E10" s="31">
        <f t="shared" si="2"/>
        <v>110801600000</v>
      </c>
      <c r="F10" s="31">
        <f t="shared" si="2"/>
        <v>221603200000</v>
      </c>
    </row>
    <row r="11" spans="1:6" ht="76.5" x14ac:dyDescent="0.25">
      <c r="A11" s="13" t="s">
        <v>10</v>
      </c>
      <c r="B11" s="11" t="s">
        <v>38</v>
      </c>
      <c r="C11" s="31">
        <v>13110000</v>
      </c>
      <c r="D11" s="31">
        <v>131100000</v>
      </c>
      <c r="E11" s="31">
        <v>131307000</v>
      </c>
      <c r="F11" s="31">
        <v>2625450000</v>
      </c>
    </row>
    <row r="12" spans="1:6" ht="38.25" x14ac:dyDescent="0.25">
      <c r="A12" s="18" t="s">
        <v>11</v>
      </c>
      <c r="B12" s="18" t="s">
        <v>39</v>
      </c>
      <c r="C12" s="32">
        <f>C8+C9+C10+C11</f>
        <v>1976109500.0000005</v>
      </c>
      <c r="D12" s="32">
        <f t="shared" ref="D12:F12" si="3">D8+D10+D9+D11</f>
        <v>19735300000</v>
      </c>
      <c r="E12" s="32">
        <f t="shared" si="3"/>
        <v>196431257000</v>
      </c>
      <c r="F12" s="32">
        <f t="shared" si="3"/>
        <v>395225350000</v>
      </c>
    </row>
    <row r="13" spans="1:6" x14ac:dyDescent="0.25">
      <c r="A13" s="115"/>
      <c r="B13" s="103"/>
      <c r="C13" s="104"/>
      <c r="D13" s="104"/>
      <c r="E13" s="104"/>
      <c r="F13" s="105"/>
    </row>
    <row r="14" spans="1:6" x14ac:dyDescent="0.25">
      <c r="A14" s="116"/>
      <c r="B14" s="106"/>
      <c r="C14" s="107"/>
      <c r="D14" s="107"/>
      <c r="E14" s="107"/>
      <c r="F14" s="108"/>
    </row>
    <row r="15" spans="1:6" ht="102" x14ac:dyDescent="0.25">
      <c r="A15" s="9"/>
      <c r="B15" s="9" t="s">
        <v>40</v>
      </c>
      <c r="C15" s="31">
        <f t="shared" ref="C15:F15" si="4">(C8+C9+C10)*0.022</f>
        <v>43185989.000000007</v>
      </c>
      <c r="D15" s="31">
        <f t="shared" si="4"/>
        <v>431292400</v>
      </c>
      <c r="E15" s="31">
        <f t="shared" si="4"/>
        <v>4318598900</v>
      </c>
      <c r="F15" s="31">
        <f t="shared" si="4"/>
        <v>8637197800</v>
      </c>
    </row>
    <row r="16" spans="1:6" x14ac:dyDescent="0.25">
      <c r="A16" s="69"/>
      <c r="B16" s="95" t="s">
        <v>13</v>
      </c>
      <c r="C16" s="109"/>
      <c r="D16" s="109"/>
      <c r="E16" s="109"/>
      <c r="F16" s="110"/>
    </row>
    <row r="17" spans="1:6" ht="51" x14ac:dyDescent="0.25">
      <c r="A17" s="15">
        <v>3.1</v>
      </c>
      <c r="B17" s="9" t="s">
        <v>14</v>
      </c>
      <c r="C17" s="32">
        <f t="shared" ref="C17:F17" si="5">C12*0.2</f>
        <v>395221900.00000012</v>
      </c>
      <c r="D17" s="32">
        <f t="shared" si="5"/>
        <v>3947060000</v>
      </c>
      <c r="E17" s="32">
        <f t="shared" si="5"/>
        <v>39286251400</v>
      </c>
      <c r="F17" s="32">
        <f t="shared" si="5"/>
        <v>79045070000</v>
      </c>
    </row>
    <row r="18" spans="1:6" ht="76.5" x14ac:dyDescent="0.25">
      <c r="A18" s="15" t="s">
        <v>15</v>
      </c>
      <c r="B18" s="11" t="s">
        <v>41</v>
      </c>
      <c r="C18" s="33">
        <v>11363472</v>
      </c>
      <c r="D18" s="33">
        <v>107952984</v>
      </c>
      <c r="E18" s="33">
        <v>1080950274</v>
      </c>
      <c r="F18" s="33">
        <v>2161900548</v>
      </c>
    </row>
    <row r="19" spans="1:6" ht="25.5" x14ac:dyDescent="0.25">
      <c r="A19" s="70"/>
      <c r="B19" s="23" t="s">
        <v>42</v>
      </c>
      <c r="C19" s="67">
        <f t="shared" ref="C19:F19" si="6">C12+C15+C17</f>
        <v>2414517389.0000005</v>
      </c>
      <c r="D19" s="67">
        <f t="shared" si="6"/>
        <v>24113652400</v>
      </c>
      <c r="E19" s="67">
        <f t="shared" si="6"/>
        <v>240036107300</v>
      </c>
      <c r="F19" s="67">
        <f t="shared" si="6"/>
        <v>482907617800</v>
      </c>
    </row>
    <row r="21" spans="1:6" ht="153" x14ac:dyDescent="0.25">
      <c r="A21" s="26" t="s">
        <v>16</v>
      </c>
      <c r="B21" s="26" t="s">
        <v>44</v>
      </c>
      <c r="C21" s="26" t="s">
        <v>22</v>
      </c>
      <c r="D21" s="26" t="s">
        <v>45</v>
      </c>
      <c r="E21" s="26" t="s">
        <v>46</v>
      </c>
    </row>
    <row r="22" spans="1:6" x14ac:dyDescent="0.25">
      <c r="A22" s="27" t="s">
        <v>17</v>
      </c>
      <c r="B22" s="28">
        <v>19000</v>
      </c>
      <c r="C22" s="28">
        <f t="shared" ref="C22:C25" si="7">B22*0.023</f>
        <v>437</v>
      </c>
      <c r="D22" s="21">
        <f t="shared" ref="D22:D25" si="8">C22*15000*2</f>
        <v>13110000</v>
      </c>
      <c r="E22" s="21">
        <f t="shared" ref="E22:E25" si="9">C22*4.7*24*365*1.5</f>
        <v>26988246.000000007</v>
      </c>
    </row>
    <row r="23" spans="1:6" ht="25.5" x14ac:dyDescent="0.25">
      <c r="A23" s="27" t="s">
        <v>18</v>
      </c>
      <c r="B23" s="28">
        <v>190000</v>
      </c>
      <c r="C23" s="28">
        <f t="shared" si="7"/>
        <v>4370</v>
      </c>
      <c r="D23" s="21">
        <f t="shared" si="8"/>
        <v>131100000</v>
      </c>
      <c r="E23" s="21">
        <f t="shared" si="9"/>
        <v>269882460</v>
      </c>
    </row>
    <row r="24" spans="1:6" x14ac:dyDescent="0.25">
      <c r="A24" s="27" t="s">
        <v>19</v>
      </c>
      <c r="B24" s="28">
        <v>1903000</v>
      </c>
      <c r="C24" s="28">
        <f t="shared" si="7"/>
        <v>43769</v>
      </c>
      <c r="D24" s="21">
        <f t="shared" si="8"/>
        <v>1313070000</v>
      </c>
      <c r="E24" s="21">
        <f t="shared" si="9"/>
        <v>2703085902</v>
      </c>
    </row>
    <row r="25" spans="1:6" x14ac:dyDescent="0.25">
      <c r="A25" s="27" t="s">
        <v>20</v>
      </c>
      <c r="B25" s="28">
        <v>3805000</v>
      </c>
      <c r="C25" s="28">
        <f t="shared" si="7"/>
        <v>87515</v>
      </c>
      <c r="D25" s="21">
        <f t="shared" si="8"/>
        <v>2625450000</v>
      </c>
      <c r="E25" s="21">
        <f t="shared" si="9"/>
        <v>5404751370</v>
      </c>
    </row>
  </sheetData>
  <mergeCells count="6">
    <mergeCell ref="B3:F3"/>
    <mergeCell ref="A13:A14"/>
    <mergeCell ref="B13:F14"/>
    <mergeCell ref="B16:F16"/>
    <mergeCell ref="C4:F4"/>
    <mergeCell ref="C7:F7"/>
  </mergeCells>
  <pageMargins left="0.7" right="0.7" top="0.75" bottom="0.75" header="0.3" footer="0.3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7" workbookViewId="0">
      <selection activeCell="B9" sqref="B9:B10"/>
    </sheetView>
  </sheetViews>
  <sheetFormatPr defaultRowHeight="15" x14ac:dyDescent="0.25"/>
  <cols>
    <col min="2" max="2" width="18.85546875" customWidth="1"/>
    <col min="3" max="3" width="18.7109375" customWidth="1"/>
    <col min="4" max="4" width="19.42578125" customWidth="1"/>
    <col min="5" max="5" width="18.140625" customWidth="1"/>
    <col min="6" max="6" width="18.7109375" customWidth="1"/>
  </cols>
  <sheetData>
    <row r="1" spans="1:6" x14ac:dyDescent="0.25">
      <c r="A1" t="s">
        <v>59</v>
      </c>
    </row>
    <row r="2" spans="1:6" ht="25.5" x14ac:dyDescent="0.25">
      <c r="A2" s="5" t="s">
        <v>0</v>
      </c>
      <c r="B2" s="6"/>
      <c r="C2" s="7" t="s">
        <v>1</v>
      </c>
      <c r="D2" s="7" t="s">
        <v>2</v>
      </c>
      <c r="E2" s="7" t="s">
        <v>3</v>
      </c>
      <c r="F2" s="7" t="s">
        <v>4</v>
      </c>
    </row>
    <row r="3" spans="1:6" x14ac:dyDescent="0.25">
      <c r="A3" s="8">
        <v>1</v>
      </c>
      <c r="B3" s="95" t="s">
        <v>5</v>
      </c>
      <c r="C3" s="96"/>
      <c r="D3" s="96"/>
      <c r="E3" s="96"/>
      <c r="F3" s="97"/>
    </row>
    <row r="4" spans="1:6" ht="32.25" customHeight="1" x14ac:dyDescent="0.25">
      <c r="A4" s="6"/>
      <c r="B4" s="9" t="s">
        <v>29</v>
      </c>
      <c r="C4" s="117">
        <f>ВКм!C4+МТСм!C4+МФ!C4+Теле2!C4</f>
        <v>6661</v>
      </c>
      <c r="D4" s="118"/>
      <c r="E4" s="118"/>
      <c r="F4" s="119"/>
    </row>
    <row r="5" spans="1:6" ht="65.25" customHeight="1" x14ac:dyDescent="0.25">
      <c r="A5" s="6" t="s">
        <v>30</v>
      </c>
      <c r="B5" s="9" t="s">
        <v>31</v>
      </c>
      <c r="C5" s="29">
        <v>67</v>
      </c>
      <c r="D5" s="29">
        <v>666</v>
      </c>
      <c r="E5" s="29">
        <v>6661</v>
      </c>
      <c r="F5" s="29">
        <f>E5*2</f>
        <v>13322</v>
      </c>
    </row>
    <row r="6" spans="1:6" ht="111" customHeight="1" x14ac:dyDescent="0.25">
      <c r="A6" s="6" t="s">
        <v>32</v>
      </c>
      <c r="B6" s="11" t="s">
        <v>33</v>
      </c>
      <c r="C6" s="29">
        <f>C5*2.5</f>
        <v>167.5</v>
      </c>
      <c r="D6" s="29">
        <f>D5*2.5</f>
        <v>1665</v>
      </c>
      <c r="E6" s="29">
        <f>E5*2.5</f>
        <v>16652.5</v>
      </c>
      <c r="F6" s="29">
        <f>F5*2.5</f>
        <v>33305</v>
      </c>
    </row>
    <row r="7" spans="1:6" ht="78" customHeight="1" x14ac:dyDescent="0.25">
      <c r="A7" s="9" t="s">
        <v>6</v>
      </c>
      <c r="B7" s="9" t="s">
        <v>34</v>
      </c>
      <c r="C7" s="111">
        <v>44800</v>
      </c>
      <c r="D7" s="112"/>
      <c r="E7" s="112"/>
      <c r="F7" s="113"/>
    </row>
    <row r="8" spans="1:6" ht="54.75" customHeight="1" x14ac:dyDescent="0.25">
      <c r="A8" s="13" t="s">
        <v>7</v>
      </c>
      <c r="B8" s="11" t="s">
        <v>35</v>
      </c>
      <c r="C8" s="31">
        <f>C6*C7*1000</f>
        <v>7504000000</v>
      </c>
      <c r="D8" s="31">
        <f>D6*C7*1000</f>
        <v>74592000000</v>
      </c>
      <c r="E8" s="31">
        <f>E6*C7*1000</f>
        <v>746032000000</v>
      </c>
      <c r="F8" s="31">
        <f>F6*C7*1000</f>
        <v>1492064000000</v>
      </c>
    </row>
    <row r="9" spans="1:6" ht="76.5" customHeight="1" x14ac:dyDescent="0.25">
      <c r="A9" s="15" t="s">
        <v>8</v>
      </c>
      <c r="B9" s="72" t="s">
        <v>36</v>
      </c>
      <c r="C9" s="31">
        <f>C5*350000</f>
        <v>23450000</v>
      </c>
      <c r="D9" s="31">
        <f t="shared" ref="D9:F9" si="0">D5*350000</f>
        <v>233100000</v>
      </c>
      <c r="E9" s="31">
        <f t="shared" si="0"/>
        <v>2331350000</v>
      </c>
      <c r="F9" s="31">
        <f t="shared" si="0"/>
        <v>4662700000</v>
      </c>
    </row>
    <row r="10" spans="1:6" ht="135" customHeight="1" x14ac:dyDescent="0.25">
      <c r="A10" s="13" t="s">
        <v>9</v>
      </c>
      <c r="B10" s="73" t="s">
        <v>37</v>
      </c>
      <c r="C10" s="31">
        <f>C8*1.3</f>
        <v>9755200000</v>
      </c>
      <c r="D10" s="31">
        <f t="shared" ref="D10:F10" si="1">D8*1.3</f>
        <v>96969600000</v>
      </c>
      <c r="E10" s="31">
        <f t="shared" si="1"/>
        <v>969841600000</v>
      </c>
      <c r="F10" s="31">
        <f t="shared" si="1"/>
        <v>1939683200000</v>
      </c>
    </row>
    <row r="11" spans="1:6" ht="79.5" customHeight="1" x14ac:dyDescent="0.25">
      <c r="A11" s="13" t="s">
        <v>10</v>
      </c>
      <c r="B11" s="11" t="s">
        <v>38</v>
      </c>
      <c r="C11" s="31">
        <v>46230000</v>
      </c>
      <c r="D11" s="31">
        <v>459540000</v>
      </c>
      <c r="E11" s="31">
        <v>4596090000</v>
      </c>
      <c r="F11" s="31">
        <v>9192180000</v>
      </c>
    </row>
    <row r="12" spans="1:6" ht="38.25" x14ac:dyDescent="0.25">
      <c r="A12" s="18" t="s">
        <v>11</v>
      </c>
      <c r="B12" s="18" t="s">
        <v>39</v>
      </c>
      <c r="C12" s="32">
        <f t="shared" ref="C12:F12" si="2">C8+C10+C9+C11</f>
        <v>17328880000</v>
      </c>
      <c r="D12" s="32">
        <f>D8+D10+D9+D11</f>
        <v>172254240000</v>
      </c>
      <c r="E12" s="32">
        <f t="shared" si="2"/>
        <v>1722801040000</v>
      </c>
      <c r="F12" s="32">
        <f t="shared" si="2"/>
        <v>3445602080000</v>
      </c>
    </row>
    <row r="13" spans="1:6" x14ac:dyDescent="0.25">
      <c r="A13" s="101"/>
      <c r="B13" s="103" t="s">
        <v>12</v>
      </c>
      <c r="C13" s="104"/>
      <c r="D13" s="104"/>
      <c r="E13" s="104"/>
      <c r="F13" s="105"/>
    </row>
    <row r="14" spans="1:6" x14ac:dyDescent="0.25">
      <c r="A14" s="102"/>
      <c r="B14" s="106"/>
      <c r="C14" s="107"/>
      <c r="D14" s="107"/>
      <c r="E14" s="107"/>
      <c r="F14" s="108"/>
    </row>
    <row r="15" spans="1:6" ht="89.25" customHeight="1" x14ac:dyDescent="0.25">
      <c r="A15" s="6"/>
      <c r="B15" s="9" t="s">
        <v>40</v>
      </c>
      <c r="C15" s="31">
        <f t="shared" ref="C15:F15" si="3">(C8+C9+C10)*0.022</f>
        <v>380218300</v>
      </c>
      <c r="D15" s="31">
        <f t="shared" si="3"/>
        <v>3779483400</v>
      </c>
      <c r="E15" s="31">
        <f t="shared" si="3"/>
        <v>37800508900</v>
      </c>
      <c r="F15" s="31">
        <f t="shared" si="3"/>
        <v>75601017800</v>
      </c>
    </row>
    <row r="16" spans="1:6" x14ac:dyDescent="0.25">
      <c r="A16" s="20"/>
      <c r="B16" s="95" t="s">
        <v>13</v>
      </c>
      <c r="C16" s="109"/>
      <c r="D16" s="109"/>
      <c r="E16" s="109"/>
      <c r="F16" s="110"/>
    </row>
    <row r="17" spans="1:6" ht="60.75" customHeight="1" x14ac:dyDescent="0.25">
      <c r="A17" s="15">
        <v>3.1</v>
      </c>
      <c r="B17" s="9" t="s">
        <v>14</v>
      </c>
      <c r="C17" s="32">
        <f t="shared" ref="C17:F17" si="4">C12*0.2</f>
        <v>3465776000</v>
      </c>
      <c r="D17" s="32">
        <f t="shared" si="4"/>
        <v>34450848000</v>
      </c>
      <c r="E17" s="32">
        <f t="shared" si="4"/>
        <v>344560208000</v>
      </c>
      <c r="F17" s="32">
        <f t="shared" si="4"/>
        <v>689120416000</v>
      </c>
    </row>
    <row r="18" spans="1:6" ht="72" customHeight="1" x14ac:dyDescent="0.25">
      <c r="A18" s="15" t="s">
        <v>15</v>
      </c>
      <c r="B18" s="11" t="s">
        <v>41</v>
      </c>
      <c r="C18" s="33">
        <v>95169078</v>
      </c>
      <c r="D18" s="33">
        <v>946009044</v>
      </c>
      <c r="E18" s="33">
        <v>9461540874</v>
      </c>
      <c r="F18" s="33">
        <v>18923021748</v>
      </c>
    </row>
    <row r="19" spans="1:6" ht="25.5" x14ac:dyDescent="0.25">
      <c r="A19" s="22"/>
      <c r="B19" s="23" t="s">
        <v>42</v>
      </c>
      <c r="C19" s="34">
        <f t="shared" ref="C19:F19" si="5">C12+C15+C17</f>
        <v>21174874300</v>
      </c>
      <c r="D19" s="34">
        <f t="shared" si="5"/>
        <v>210484571400</v>
      </c>
      <c r="E19" s="34">
        <f t="shared" si="5"/>
        <v>2105161756900</v>
      </c>
      <c r="F19" s="34">
        <f t="shared" si="5"/>
        <v>4210323513800</v>
      </c>
    </row>
    <row r="21" spans="1:6" ht="153" x14ac:dyDescent="0.25">
      <c r="A21" s="26" t="s">
        <v>16</v>
      </c>
      <c r="B21" s="26" t="s">
        <v>44</v>
      </c>
      <c r="C21" s="26" t="s">
        <v>22</v>
      </c>
      <c r="D21" s="26" t="s">
        <v>45</v>
      </c>
      <c r="E21" s="26" t="s">
        <v>46</v>
      </c>
    </row>
    <row r="22" spans="1:6" x14ac:dyDescent="0.25">
      <c r="A22" s="27" t="s">
        <v>17</v>
      </c>
      <c r="B22" s="28">
        <f>ВКм!B22+МТСм!B22+МФ!B22+Теле2!B22</f>
        <v>167000</v>
      </c>
      <c r="C22" s="28">
        <f t="shared" ref="C22:C25" si="6">B22*0.023</f>
        <v>3841</v>
      </c>
      <c r="D22" s="21">
        <f t="shared" ref="D22:D25" si="7">C22*15000*2</f>
        <v>115230000</v>
      </c>
      <c r="E22" s="21">
        <f t="shared" ref="E22:E25" si="8">C22*4.7*24*365*1.5</f>
        <v>237212478.00000006</v>
      </c>
    </row>
    <row r="23" spans="1:6" ht="25.5" x14ac:dyDescent="0.25">
      <c r="A23" s="27" t="s">
        <v>18</v>
      </c>
      <c r="B23" s="28">
        <f>ВКм!B23+МТСм!B23+МФ!B23+Теле2!B23</f>
        <v>1665000</v>
      </c>
      <c r="C23" s="28">
        <f t="shared" si="6"/>
        <v>38295</v>
      </c>
      <c r="D23" s="21">
        <f t="shared" si="7"/>
        <v>1148850000</v>
      </c>
      <c r="E23" s="21">
        <f t="shared" si="8"/>
        <v>2365022610</v>
      </c>
    </row>
    <row r="24" spans="1:6" x14ac:dyDescent="0.25">
      <c r="A24" s="27" t="s">
        <v>19</v>
      </c>
      <c r="B24" s="28">
        <f>ВКм!B24+МТСм!B24+МФ!B24+Теле2!B24</f>
        <v>16653000</v>
      </c>
      <c r="C24" s="28">
        <f t="shared" si="6"/>
        <v>383019</v>
      </c>
      <c r="D24" s="21">
        <f t="shared" si="7"/>
        <v>11490570000</v>
      </c>
      <c r="E24" s="21">
        <f t="shared" si="8"/>
        <v>23654487402.000004</v>
      </c>
    </row>
    <row r="25" spans="1:6" x14ac:dyDescent="0.25">
      <c r="A25" s="27" t="s">
        <v>20</v>
      </c>
      <c r="B25" s="28">
        <f>ВКм!B25+МТСм!B25+МФ!B25+Теле2!B25</f>
        <v>33305000</v>
      </c>
      <c r="C25" s="28">
        <f t="shared" si="6"/>
        <v>766015</v>
      </c>
      <c r="D25" s="21">
        <f t="shared" si="7"/>
        <v>22980450000</v>
      </c>
      <c r="E25" s="21">
        <f t="shared" si="8"/>
        <v>47307554370</v>
      </c>
    </row>
  </sheetData>
  <mergeCells count="6">
    <mergeCell ref="B3:F3"/>
    <mergeCell ref="C4:F4"/>
    <mergeCell ref="A13:A14"/>
    <mergeCell ref="B13:F14"/>
    <mergeCell ref="B16:F16"/>
    <mergeCell ref="C7:F7"/>
  </mergeCells>
  <pageMargins left="0.7" right="0.7" top="0.75" bottom="0.75" header="0.3" footer="0.3"/>
  <pageSetup paperSize="9" scale="8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67"/>
  <sheetViews>
    <sheetView workbookViewId="0">
      <selection activeCell="B9" sqref="B9"/>
    </sheetView>
  </sheetViews>
  <sheetFormatPr defaultColWidth="12.5703125" defaultRowHeight="15" x14ac:dyDescent="0.25"/>
  <cols>
    <col min="1" max="1" width="7.5703125" style="3" customWidth="1"/>
    <col min="2" max="2" width="36.85546875" style="3" customWidth="1"/>
    <col min="3" max="6" width="20" style="3" customWidth="1"/>
    <col min="7" max="26" width="7.5703125" style="3" customWidth="1"/>
    <col min="27" max="16384" width="12.5703125" style="3"/>
  </cols>
  <sheetData>
    <row r="1" spans="1:26" x14ac:dyDescent="0.25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4" t="s">
        <v>23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x14ac:dyDescent="0.25">
      <c r="A3" s="4" t="s">
        <v>24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 x14ac:dyDescent="0.25">
      <c r="A4" s="4" t="s">
        <v>25</v>
      </c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 x14ac:dyDescent="0.25">
      <c r="A6" s="4" t="s">
        <v>26</v>
      </c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 x14ac:dyDescent="0.25">
      <c r="A7" s="4" t="s">
        <v>27</v>
      </c>
      <c r="B7" s="2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25">
      <c r="A8" s="4" t="s">
        <v>28</v>
      </c>
      <c r="B8" s="2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 x14ac:dyDescent="0.25">
      <c r="A9" s="5" t="s">
        <v>0</v>
      </c>
      <c r="B9" s="6"/>
      <c r="C9" s="7" t="s">
        <v>1</v>
      </c>
      <c r="D9" s="7" t="s">
        <v>2</v>
      </c>
      <c r="E9" s="7" t="s">
        <v>3</v>
      </c>
      <c r="F9" s="7" t="s">
        <v>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8">
        <v>1</v>
      </c>
      <c r="B10" s="95" t="s">
        <v>5</v>
      </c>
      <c r="C10" s="96"/>
      <c r="D10" s="96"/>
      <c r="E10" s="96"/>
      <c r="F10" s="9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25">
      <c r="A11" s="6"/>
      <c r="B11" s="9" t="s">
        <v>29</v>
      </c>
      <c r="C11" s="125">
        <v>3644</v>
      </c>
      <c r="D11" s="118"/>
      <c r="E11" s="118"/>
      <c r="F11" s="11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 x14ac:dyDescent="0.25">
      <c r="A12" s="6" t="s">
        <v>30</v>
      </c>
      <c r="B12" s="9" t="s">
        <v>31</v>
      </c>
      <c r="C12" s="10">
        <f>C11/100</f>
        <v>36.44</v>
      </c>
      <c r="D12" s="10">
        <v>364</v>
      </c>
      <c r="E12" s="10">
        <v>3644</v>
      </c>
      <c r="F12" s="10">
        <v>7288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7.25" customHeight="1" x14ac:dyDescent="0.25">
      <c r="A13" s="6" t="s">
        <v>32</v>
      </c>
      <c r="B13" s="11" t="s">
        <v>33</v>
      </c>
      <c r="C13" s="10">
        <f t="shared" ref="C13:F13" si="0">C12*2.5</f>
        <v>91.1</v>
      </c>
      <c r="D13" s="10">
        <f t="shared" si="0"/>
        <v>910</v>
      </c>
      <c r="E13" s="10">
        <f t="shared" si="0"/>
        <v>9110</v>
      </c>
      <c r="F13" s="10">
        <f t="shared" si="0"/>
        <v>18220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7.25" customHeight="1" x14ac:dyDescent="0.25">
      <c r="A14" s="9" t="s">
        <v>6</v>
      </c>
      <c r="B14" s="9" t="s">
        <v>34</v>
      </c>
      <c r="C14" s="12">
        <v>44800</v>
      </c>
      <c r="D14" s="12">
        <v>44800</v>
      </c>
      <c r="E14" s="12">
        <v>44800</v>
      </c>
      <c r="F14" s="12">
        <v>44800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25">
      <c r="A15" s="13" t="s">
        <v>7</v>
      </c>
      <c r="B15" s="11" t="s">
        <v>35</v>
      </c>
      <c r="C15" s="14">
        <f>C13*C14*1000</f>
        <v>4081279999.9999995</v>
      </c>
      <c r="D15" s="14">
        <f t="shared" ref="D15:F15" si="1">D13*D14*1000</f>
        <v>40768000000</v>
      </c>
      <c r="E15" s="14">
        <f t="shared" si="1"/>
        <v>408128000000</v>
      </c>
      <c r="F15" s="14">
        <f t="shared" si="1"/>
        <v>816256000000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1.5" customHeight="1" x14ac:dyDescent="0.25">
      <c r="A16" s="15" t="s">
        <v>8</v>
      </c>
      <c r="B16" s="72" t="s">
        <v>36</v>
      </c>
      <c r="C16" s="14">
        <f>C12*350000</f>
        <v>12754000</v>
      </c>
      <c r="D16" s="14">
        <f t="shared" ref="D16:F16" si="2">D12*350000</f>
        <v>127400000</v>
      </c>
      <c r="E16" s="14">
        <f t="shared" si="2"/>
        <v>1275400000</v>
      </c>
      <c r="F16" s="14">
        <f t="shared" si="2"/>
        <v>2550800000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1.5" customHeight="1" x14ac:dyDescent="0.25">
      <c r="A17" s="13" t="s">
        <v>9</v>
      </c>
      <c r="B17" s="73" t="s">
        <v>37</v>
      </c>
      <c r="C17" s="14">
        <f t="shared" ref="C17:F17" si="3">C15*1.3</f>
        <v>5305664000</v>
      </c>
      <c r="D17" s="14">
        <f t="shared" si="3"/>
        <v>52998400000</v>
      </c>
      <c r="E17" s="14">
        <f t="shared" si="3"/>
        <v>530566400000</v>
      </c>
      <c r="F17" s="14">
        <f t="shared" si="3"/>
        <v>1061132800000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1.5" customHeight="1" x14ac:dyDescent="0.25">
      <c r="A18" s="13" t="s">
        <v>10</v>
      </c>
      <c r="B18" s="11" t="s">
        <v>38</v>
      </c>
      <c r="C18" s="14">
        <f>E33</f>
        <v>62859000.000000007</v>
      </c>
      <c r="D18" s="14">
        <f>E34</f>
        <v>627900000</v>
      </c>
      <c r="E18" s="14">
        <f>E35</f>
        <v>6285900000</v>
      </c>
      <c r="F18" s="14">
        <f>E36</f>
        <v>12571800000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8" t="s">
        <v>11</v>
      </c>
      <c r="B19" s="18" t="s">
        <v>39</v>
      </c>
      <c r="C19" s="19">
        <f t="shared" ref="C19:F19" si="4">C15+C17+C16+C18</f>
        <v>9462557000</v>
      </c>
      <c r="D19" s="19">
        <f>D15+D17+D16+D18</f>
        <v>94521700000</v>
      </c>
      <c r="E19" s="19">
        <f t="shared" si="4"/>
        <v>946255700000</v>
      </c>
      <c r="F19" s="19">
        <f t="shared" si="4"/>
        <v>1892511400000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01"/>
      <c r="B20" s="103" t="s">
        <v>12</v>
      </c>
      <c r="C20" s="120"/>
      <c r="D20" s="120"/>
      <c r="E20" s="120"/>
      <c r="F20" s="12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02"/>
      <c r="B21" s="122"/>
      <c r="C21" s="123"/>
      <c r="D21" s="123"/>
      <c r="E21" s="123"/>
      <c r="F21" s="12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1.5" customHeight="1" x14ac:dyDescent="0.25">
      <c r="A22" s="6"/>
      <c r="B22" s="9" t="s">
        <v>40</v>
      </c>
      <c r="C22" s="14">
        <f t="shared" ref="C22:F22" si="5">(C15+C16+C17)*0.022</f>
        <v>206793356</v>
      </c>
      <c r="D22" s="14">
        <f t="shared" si="5"/>
        <v>2065663599.9999998</v>
      </c>
      <c r="E22" s="14">
        <f t="shared" si="5"/>
        <v>20679335600</v>
      </c>
      <c r="F22" s="14">
        <f t="shared" si="5"/>
        <v>41358671200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0"/>
      <c r="B23" s="95" t="s">
        <v>13</v>
      </c>
      <c r="C23" s="96"/>
      <c r="D23" s="96"/>
      <c r="E23" s="96"/>
      <c r="F23" s="9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1.5" customHeight="1" x14ac:dyDescent="0.25">
      <c r="A24" s="15">
        <v>3.1</v>
      </c>
      <c r="B24" s="9" t="s">
        <v>14</v>
      </c>
      <c r="C24" s="19">
        <f t="shared" ref="C24:F24" si="6">C19*0.2</f>
        <v>1892511400</v>
      </c>
      <c r="D24" s="19">
        <f t="shared" si="6"/>
        <v>18904340000</v>
      </c>
      <c r="E24" s="19">
        <f t="shared" si="6"/>
        <v>189251140000</v>
      </c>
      <c r="F24" s="19">
        <f t="shared" si="6"/>
        <v>378502280000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1.5" customHeight="1" x14ac:dyDescent="0.25">
      <c r="A25" s="15" t="s">
        <v>15</v>
      </c>
      <c r="B25" s="11" t="s">
        <v>41</v>
      </c>
      <c r="C25" s="21">
        <f>F33</f>
        <v>129401537.40000001</v>
      </c>
      <c r="D25" s="21">
        <f>F34</f>
        <v>1292594940</v>
      </c>
      <c r="E25" s="21">
        <f>F35</f>
        <v>12940153740</v>
      </c>
      <c r="F25" s="21">
        <f>F36</f>
        <v>25880307480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2"/>
      <c r="B26" s="23" t="s">
        <v>42</v>
      </c>
      <c r="C26" s="24">
        <f t="shared" ref="C26:F26" si="7">C19+C22+C24</f>
        <v>11561861756</v>
      </c>
      <c r="D26" s="24">
        <f t="shared" si="7"/>
        <v>115491703600</v>
      </c>
      <c r="E26" s="24">
        <f t="shared" si="7"/>
        <v>1156186175600</v>
      </c>
      <c r="F26" s="24">
        <f t="shared" si="7"/>
        <v>2312372351200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 t="s">
        <v>43</v>
      </c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 t="s">
        <v>21</v>
      </c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25"/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1.5" customHeight="1" x14ac:dyDescent="0.25">
      <c r="A32" s="1"/>
      <c r="B32" s="26" t="s">
        <v>16</v>
      </c>
      <c r="C32" s="26" t="s">
        <v>44</v>
      </c>
      <c r="D32" s="26" t="s">
        <v>22</v>
      </c>
      <c r="E32" s="26" t="s">
        <v>45</v>
      </c>
      <c r="F32" s="26" t="s">
        <v>46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25">
      <c r="A33" s="1"/>
      <c r="B33" s="27" t="s">
        <v>17</v>
      </c>
      <c r="C33" s="28">
        <f>C13*1000</f>
        <v>91100</v>
      </c>
      <c r="D33" s="28">
        <f t="shared" ref="D33:D36" si="8">C33*0.023</f>
        <v>2095.3000000000002</v>
      </c>
      <c r="E33" s="21">
        <f t="shared" ref="E33:E36" si="9">D33*15000*2</f>
        <v>62859000.000000007</v>
      </c>
      <c r="F33" s="21">
        <f t="shared" ref="F33:F36" si="10">D33*4.7*24*365*1.5</f>
        <v>129401537.40000001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 x14ac:dyDescent="0.25">
      <c r="A34" s="1"/>
      <c r="B34" s="27" t="s">
        <v>18</v>
      </c>
      <c r="C34" s="28">
        <f>D13*1000</f>
        <v>910000</v>
      </c>
      <c r="D34" s="28">
        <f t="shared" si="8"/>
        <v>20930</v>
      </c>
      <c r="E34" s="21">
        <f t="shared" si="9"/>
        <v>627900000</v>
      </c>
      <c r="F34" s="21">
        <f t="shared" si="10"/>
        <v>1292594940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25">
      <c r="A35" s="1"/>
      <c r="B35" s="27" t="s">
        <v>19</v>
      </c>
      <c r="C35" s="28">
        <f>E13*1000</f>
        <v>9110000</v>
      </c>
      <c r="D35" s="28">
        <f t="shared" si="8"/>
        <v>209530</v>
      </c>
      <c r="E35" s="21">
        <f t="shared" si="9"/>
        <v>6285900000</v>
      </c>
      <c r="F35" s="21">
        <f t="shared" si="10"/>
        <v>12940153740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27" t="s">
        <v>20</v>
      </c>
      <c r="C36" s="28">
        <f>F13*1000</f>
        <v>18220000</v>
      </c>
      <c r="D36" s="28">
        <f t="shared" si="8"/>
        <v>419060</v>
      </c>
      <c r="E36" s="21">
        <f t="shared" si="9"/>
        <v>12571800000</v>
      </c>
      <c r="F36" s="21">
        <f t="shared" si="10"/>
        <v>25880307480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2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2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2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2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2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2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2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2"/>
      <c r="C48" s="2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2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2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2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2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2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2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2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2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2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2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2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2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2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2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2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2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2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2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2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2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2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2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2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2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2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2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2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2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2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2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2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2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2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2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2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2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2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2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2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2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2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2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2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2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2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2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2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2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2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2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2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2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2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2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2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2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2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2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2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2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2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2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2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2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2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2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2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2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2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2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2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2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2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2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2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2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2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2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2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2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2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2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2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2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2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2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2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2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2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2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2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2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2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2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2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2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2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2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2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2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2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2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2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2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2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2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2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2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2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2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2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2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2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2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2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2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2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2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2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2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2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2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2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2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2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2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2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2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2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2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2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2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2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2"/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2"/>
      <c r="C208" s="2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2"/>
      <c r="C209" s="2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2"/>
      <c r="C210" s="2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2"/>
      <c r="C211" s="2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2"/>
      <c r="C212" s="2"/>
      <c r="D212" s="2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2"/>
      <c r="C213" s="2"/>
      <c r="D213" s="2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2"/>
      <c r="C214" s="2"/>
      <c r="D214" s="2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2"/>
      <c r="C215" s="2"/>
      <c r="D215" s="2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2"/>
      <c r="C216" s="2"/>
      <c r="D216" s="2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2"/>
      <c r="C217" s="2"/>
      <c r="D217" s="2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2"/>
      <c r="C218" s="2"/>
      <c r="D218" s="2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2"/>
      <c r="C219" s="2"/>
      <c r="D219" s="2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2"/>
      <c r="C220" s="2"/>
      <c r="D220" s="2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2"/>
      <c r="C221" s="2"/>
      <c r="D221" s="2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2"/>
      <c r="C222" s="2"/>
      <c r="D222" s="2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2"/>
      <c r="C223" s="2"/>
      <c r="D223" s="2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2"/>
      <c r="C224" s="2"/>
      <c r="D224" s="2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2"/>
      <c r="C225" s="2"/>
      <c r="D225" s="2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2"/>
      <c r="C226" s="2"/>
      <c r="D226" s="2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2"/>
      <c r="C227" s="2"/>
      <c r="D227" s="2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2"/>
      <c r="C228" s="2"/>
      <c r="D228" s="2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2"/>
      <c r="C229" s="2"/>
      <c r="D229" s="2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2"/>
      <c r="C230" s="2"/>
      <c r="D230" s="2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2"/>
      <c r="C231" s="2"/>
      <c r="D231" s="2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2"/>
      <c r="C232" s="2"/>
      <c r="D232" s="2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2"/>
      <c r="C233" s="2"/>
      <c r="D233" s="2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2"/>
      <c r="C234" s="2"/>
      <c r="D234" s="2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2"/>
      <c r="C235" s="2"/>
      <c r="D235" s="2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2"/>
      <c r="C236" s="2"/>
      <c r="D236" s="2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2"/>
      <c r="C237" s="2"/>
      <c r="D237" s="2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2"/>
      <c r="C238" s="2"/>
      <c r="D238" s="2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2"/>
      <c r="C239" s="2"/>
      <c r="D239" s="2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2"/>
      <c r="C240" s="2"/>
      <c r="D240" s="2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2"/>
      <c r="C241" s="2"/>
      <c r="D241" s="2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2"/>
      <c r="C242" s="2"/>
      <c r="D242" s="2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2"/>
      <c r="C243" s="2"/>
      <c r="D243" s="2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2"/>
      <c r="C244" s="2"/>
      <c r="D244" s="2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2"/>
      <c r="C245" s="2"/>
      <c r="D245" s="2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2"/>
      <c r="C246" s="2"/>
      <c r="D246" s="2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2"/>
      <c r="C247" s="2"/>
      <c r="D247" s="2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2"/>
      <c r="C248" s="2"/>
      <c r="D248" s="2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2"/>
      <c r="C249" s="2"/>
      <c r="D249" s="2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2"/>
      <c r="C250" s="2"/>
      <c r="D250" s="2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2"/>
      <c r="C251" s="2"/>
      <c r="D251" s="2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2"/>
      <c r="C252" s="2"/>
      <c r="D252" s="2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2"/>
      <c r="C253" s="2"/>
      <c r="D253" s="2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2"/>
      <c r="C254" s="2"/>
      <c r="D254" s="2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2"/>
      <c r="C255" s="2"/>
      <c r="D255" s="2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2"/>
      <c r="C256" s="2"/>
      <c r="D256" s="2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2"/>
      <c r="C257" s="2"/>
      <c r="D257" s="2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2"/>
      <c r="C258" s="2"/>
      <c r="D258" s="2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2"/>
      <c r="C259" s="2"/>
      <c r="D259" s="2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2"/>
      <c r="C260" s="2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2"/>
      <c r="C261" s="2"/>
      <c r="D261" s="2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2"/>
      <c r="C262" s="2"/>
      <c r="D262" s="2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2"/>
      <c r="C263" s="2"/>
      <c r="D263" s="2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2"/>
      <c r="C264" s="2"/>
      <c r="D264" s="2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2"/>
      <c r="C265" s="2"/>
      <c r="D265" s="2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2"/>
      <c r="C266" s="2"/>
      <c r="D266" s="2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2"/>
      <c r="C267" s="2"/>
      <c r="D267" s="2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2"/>
      <c r="C268" s="2"/>
      <c r="D268" s="2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2"/>
      <c r="C269" s="2"/>
      <c r="D269" s="2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2"/>
      <c r="C270" s="2"/>
      <c r="D270" s="2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2"/>
      <c r="C271" s="2"/>
      <c r="D271" s="2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2"/>
      <c r="C272" s="2"/>
      <c r="D272" s="2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2"/>
      <c r="C273" s="2"/>
      <c r="D273" s="2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2"/>
      <c r="C274" s="2"/>
      <c r="D274" s="2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2"/>
      <c r="C275" s="2"/>
      <c r="D275" s="2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2"/>
      <c r="C276" s="2"/>
      <c r="D276" s="2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2"/>
      <c r="C277" s="2"/>
      <c r="D277" s="2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2"/>
      <c r="C278" s="2"/>
      <c r="D278" s="2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2"/>
      <c r="C279" s="2"/>
      <c r="D279" s="2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2"/>
      <c r="C280" s="2"/>
      <c r="D280" s="2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2"/>
      <c r="C281" s="2"/>
      <c r="D281" s="2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2"/>
      <c r="C282" s="2"/>
      <c r="D282" s="2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2"/>
      <c r="C283" s="2"/>
      <c r="D283" s="2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2"/>
      <c r="C284" s="2"/>
      <c r="D284" s="2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2"/>
      <c r="C285" s="2"/>
      <c r="D285" s="2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2"/>
      <c r="C286" s="2"/>
      <c r="D286" s="2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2"/>
      <c r="C287" s="2"/>
      <c r="D287" s="2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2"/>
      <c r="C288" s="2"/>
      <c r="D288" s="2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2"/>
      <c r="C289" s="2"/>
      <c r="D289" s="2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2"/>
      <c r="C290" s="2"/>
      <c r="D290" s="2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2"/>
      <c r="C291" s="2"/>
      <c r="D291" s="2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2"/>
      <c r="C292" s="2"/>
      <c r="D292" s="2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2"/>
      <c r="C293" s="2"/>
      <c r="D293" s="2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2"/>
      <c r="C294" s="2"/>
      <c r="D294" s="2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2"/>
      <c r="C295" s="2"/>
      <c r="D295" s="2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2"/>
      <c r="C296" s="2"/>
      <c r="D296" s="2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2"/>
      <c r="C297" s="2"/>
      <c r="D297" s="2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2"/>
      <c r="C298" s="2"/>
      <c r="D298" s="2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2"/>
      <c r="C299" s="2"/>
      <c r="D299" s="2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2"/>
      <c r="C300" s="2"/>
      <c r="D300" s="2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2"/>
      <c r="C301" s="2"/>
      <c r="D301" s="2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2"/>
      <c r="C302" s="2"/>
      <c r="D302" s="2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2"/>
      <c r="C303" s="2"/>
      <c r="D303" s="2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2"/>
      <c r="C304" s="2"/>
      <c r="D304" s="2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2"/>
      <c r="C305" s="2"/>
      <c r="D305" s="2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2"/>
      <c r="C306" s="2"/>
      <c r="D306" s="2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2"/>
      <c r="C307" s="2"/>
      <c r="D307" s="2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2"/>
      <c r="C308" s="2"/>
      <c r="D308" s="2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2"/>
      <c r="C309" s="2"/>
      <c r="D309" s="2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2"/>
      <c r="C310" s="2"/>
      <c r="D310" s="2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2"/>
      <c r="C311" s="2"/>
      <c r="D311" s="2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2"/>
      <c r="C312" s="2"/>
      <c r="D312" s="2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2"/>
      <c r="C313" s="2"/>
      <c r="D313" s="2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2"/>
      <c r="C314" s="2"/>
      <c r="D314" s="2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2"/>
      <c r="C315" s="2"/>
      <c r="D315" s="2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2"/>
      <c r="C316" s="2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2"/>
      <c r="C317" s="2"/>
      <c r="D317" s="2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2"/>
      <c r="C318" s="2"/>
      <c r="D318" s="2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2"/>
      <c r="C319" s="2"/>
      <c r="D319" s="2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2"/>
      <c r="C320" s="2"/>
      <c r="D320" s="2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2"/>
      <c r="C321" s="2"/>
      <c r="D321" s="2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2"/>
      <c r="C322" s="2"/>
      <c r="D322" s="2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2"/>
      <c r="C323" s="2"/>
      <c r="D323" s="2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2"/>
      <c r="C324" s="2"/>
      <c r="D324" s="2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2"/>
      <c r="C325" s="2"/>
      <c r="D325" s="2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2"/>
      <c r="C326" s="2"/>
      <c r="D326" s="2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2"/>
      <c r="C327" s="2"/>
      <c r="D327" s="2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2"/>
      <c r="C328" s="2"/>
      <c r="D328" s="2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2"/>
      <c r="C329" s="2"/>
      <c r="D329" s="2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2"/>
      <c r="C330" s="2"/>
      <c r="D330" s="2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2"/>
      <c r="C331" s="2"/>
      <c r="D331" s="2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2"/>
      <c r="C332" s="2"/>
      <c r="D332" s="2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2"/>
      <c r="C333" s="2"/>
      <c r="D333" s="2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2"/>
      <c r="C334" s="2"/>
      <c r="D334" s="2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2"/>
      <c r="C335" s="2"/>
      <c r="D335" s="2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2"/>
      <c r="C336" s="2"/>
      <c r="D336" s="2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2"/>
      <c r="C337" s="2"/>
      <c r="D337" s="2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2"/>
      <c r="C338" s="2"/>
      <c r="D338" s="2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2"/>
      <c r="C339" s="2"/>
      <c r="D339" s="2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2"/>
      <c r="C340" s="2"/>
      <c r="D340" s="2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2"/>
      <c r="C341" s="2"/>
      <c r="D341" s="2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2"/>
      <c r="C342" s="2"/>
      <c r="D342" s="2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2"/>
      <c r="C343" s="2"/>
      <c r="D343" s="2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2"/>
      <c r="C344" s="2"/>
      <c r="D344" s="2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2"/>
      <c r="C345" s="2"/>
      <c r="D345" s="2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2"/>
      <c r="C346" s="2"/>
      <c r="D346" s="2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2"/>
      <c r="C347" s="2"/>
      <c r="D347" s="2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2"/>
      <c r="C348" s="2"/>
      <c r="D348" s="2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2"/>
      <c r="C349" s="2"/>
      <c r="D349" s="2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2"/>
      <c r="C350" s="2"/>
      <c r="D350" s="2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2"/>
      <c r="C351" s="2"/>
      <c r="D351" s="2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2"/>
      <c r="C352" s="2"/>
      <c r="D352" s="2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2"/>
      <c r="C353" s="2"/>
      <c r="D353" s="2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2"/>
      <c r="C354" s="2"/>
      <c r="D354" s="2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2"/>
      <c r="C355" s="2"/>
      <c r="D355" s="2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2"/>
      <c r="C356" s="2"/>
      <c r="D356" s="2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2"/>
      <c r="C357" s="2"/>
      <c r="D357" s="2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2"/>
      <c r="C358" s="2"/>
      <c r="D358" s="2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2"/>
      <c r="C359" s="2"/>
      <c r="D359" s="2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2"/>
      <c r="C360" s="2"/>
      <c r="D360" s="2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2"/>
      <c r="C361" s="2"/>
      <c r="D361" s="2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2"/>
      <c r="C362" s="2"/>
      <c r="D362" s="2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2"/>
      <c r="C363" s="2"/>
      <c r="D363" s="2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2"/>
      <c r="C364" s="2"/>
      <c r="D364" s="2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2"/>
      <c r="C365" s="2"/>
      <c r="D365" s="2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2"/>
      <c r="C366" s="2"/>
      <c r="D366" s="2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2"/>
      <c r="C367" s="2"/>
      <c r="D367" s="2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2"/>
      <c r="C368" s="2"/>
      <c r="D368" s="2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2"/>
      <c r="C369" s="2"/>
      <c r="D369" s="2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2"/>
      <c r="C370" s="2"/>
      <c r="D370" s="2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2"/>
      <c r="C371" s="2"/>
      <c r="D371" s="2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2"/>
      <c r="C372" s="2"/>
      <c r="D372" s="2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2"/>
      <c r="C373" s="2"/>
      <c r="D373" s="2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2"/>
      <c r="C374" s="2"/>
      <c r="D374" s="2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2"/>
      <c r="C375" s="2"/>
      <c r="D375" s="2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2"/>
      <c r="C376" s="2"/>
      <c r="D376" s="2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2"/>
      <c r="C377" s="2"/>
      <c r="D377" s="2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2"/>
      <c r="C378" s="2"/>
      <c r="D378" s="2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2"/>
      <c r="C379" s="2"/>
      <c r="D379" s="2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2"/>
      <c r="C380" s="2"/>
      <c r="D380" s="2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2"/>
      <c r="C381" s="2"/>
      <c r="D381" s="2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2"/>
      <c r="C382" s="2"/>
      <c r="D382" s="2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2"/>
      <c r="C383" s="2"/>
      <c r="D383" s="2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2"/>
      <c r="C384" s="2"/>
      <c r="D384" s="2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2"/>
      <c r="C385" s="2"/>
      <c r="D385" s="2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2"/>
      <c r="C386" s="2"/>
      <c r="D386" s="2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2"/>
      <c r="C387" s="2"/>
      <c r="D387" s="2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2"/>
      <c r="C388" s="2"/>
      <c r="D388" s="2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2"/>
      <c r="C389" s="2"/>
      <c r="D389" s="2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2"/>
      <c r="C390" s="2"/>
      <c r="D390" s="2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2"/>
      <c r="C391" s="2"/>
      <c r="D391" s="2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2"/>
      <c r="C392" s="2"/>
      <c r="D392" s="2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2"/>
      <c r="C393" s="2"/>
      <c r="D393" s="2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2"/>
      <c r="C394" s="2"/>
      <c r="D394" s="2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2"/>
      <c r="C395" s="2"/>
      <c r="D395" s="2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2"/>
      <c r="C396" s="2"/>
      <c r="D396" s="2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2"/>
      <c r="C397" s="2"/>
      <c r="D397" s="2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2"/>
      <c r="C398" s="2"/>
      <c r="D398" s="2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2"/>
      <c r="C399" s="2"/>
      <c r="D399" s="2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2"/>
      <c r="C400" s="2"/>
      <c r="D400" s="2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2"/>
      <c r="C401" s="2"/>
      <c r="D401" s="2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2"/>
      <c r="C402" s="2"/>
      <c r="D402" s="2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2"/>
      <c r="C403" s="2"/>
      <c r="D403" s="2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2"/>
      <c r="C404" s="2"/>
      <c r="D404" s="2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2"/>
      <c r="C405" s="2"/>
      <c r="D405" s="2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2"/>
      <c r="C406" s="2"/>
      <c r="D406" s="2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2"/>
      <c r="C407" s="2"/>
      <c r="D407" s="2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2"/>
      <c r="C408" s="2"/>
      <c r="D408" s="2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2"/>
      <c r="C409" s="2"/>
      <c r="D409" s="2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2"/>
      <c r="C410" s="2"/>
      <c r="D410" s="2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2"/>
      <c r="C411" s="2"/>
      <c r="D411" s="2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2"/>
      <c r="C412" s="2"/>
      <c r="D412" s="2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2"/>
      <c r="C413" s="2"/>
      <c r="D413" s="2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2"/>
      <c r="C414" s="2"/>
      <c r="D414" s="2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2"/>
      <c r="C415" s="2"/>
      <c r="D415" s="2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2"/>
      <c r="C416" s="2"/>
      <c r="D416" s="2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2"/>
      <c r="C417" s="2"/>
      <c r="D417" s="2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2"/>
      <c r="C418" s="2"/>
      <c r="D418" s="2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2"/>
      <c r="C419" s="2"/>
      <c r="D419" s="2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2"/>
      <c r="C420" s="2"/>
      <c r="D420" s="2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2"/>
      <c r="C421" s="2"/>
      <c r="D421" s="2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2"/>
      <c r="C422" s="2"/>
      <c r="D422" s="2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2"/>
      <c r="C423" s="2"/>
      <c r="D423" s="2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2"/>
      <c r="C424" s="2"/>
      <c r="D424" s="2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2"/>
      <c r="C425" s="2"/>
      <c r="D425" s="2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2"/>
      <c r="C426" s="2"/>
      <c r="D426" s="2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2"/>
      <c r="C427" s="2"/>
      <c r="D427" s="2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2"/>
      <c r="C428" s="2"/>
      <c r="D428" s="2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2"/>
      <c r="C429" s="2"/>
      <c r="D429" s="2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2"/>
      <c r="C430" s="2"/>
      <c r="D430" s="2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2"/>
      <c r="C431" s="2"/>
      <c r="D431" s="2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2"/>
      <c r="C432" s="2"/>
      <c r="D432" s="2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2"/>
      <c r="C433" s="2"/>
      <c r="D433" s="2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2"/>
      <c r="C434" s="2"/>
      <c r="D434" s="2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2"/>
      <c r="C435" s="2"/>
      <c r="D435" s="2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2"/>
      <c r="C436" s="2"/>
      <c r="D436" s="2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2"/>
      <c r="C437" s="2"/>
      <c r="D437" s="2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2"/>
      <c r="C438" s="2"/>
      <c r="D438" s="2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2"/>
      <c r="C439" s="2"/>
      <c r="D439" s="2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2"/>
      <c r="C440" s="2"/>
      <c r="D440" s="2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2"/>
      <c r="C441" s="2"/>
      <c r="D441" s="2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2"/>
      <c r="C442" s="2"/>
      <c r="D442" s="2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2"/>
      <c r="C443" s="2"/>
      <c r="D443" s="2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2"/>
      <c r="C444" s="2"/>
      <c r="D444" s="2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2"/>
      <c r="C445" s="2"/>
      <c r="D445" s="2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2"/>
      <c r="C446" s="2"/>
      <c r="D446" s="2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2"/>
      <c r="C447" s="2"/>
      <c r="D447" s="2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2"/>
      <c r="C448" s="2"/>
      <c r="D448" s="2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2"/>
      <c r="C449" s="2"/>
      <c r="D449" s="2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2"/>
      <c r="C450" s="2"/>
      <c r="D450" s="2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2"/>
      <c r="C451" s="2"/>
      <c r="D451" s="2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2"/>
      <c r="C452" s="2"/>
      <c r="D452" s="2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2"/>
      <c r="C453" s="2"/>
      <c r="D453" s="2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2"/>
      <c r="C454" s="2"/>
      <c r="D454" s="2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2"/>
      <c r="C455" s="2"/>
      <c r="D455" s="2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2"/>
      <c r="C456" s="2"/>
      <c r="D456" s="2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2"/>
      <c r="C457" s="2"/>
      <c r="D457" s="2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2"/>
      <c r="C458" s="2"/>
      <c r="D458" s="2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2"/>
      <c r="C459" s="2"/>
      <c r="D459" s="2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2"/>
      <c r="C460" s="2"/>
      <c r="D460" s="2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2"/>
      <c r="C461" s="2"/>
      <c r="D461" s="2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2"/>
      <c r="C462" s="2"/>
      <c r="D462" s="2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2"/>
      <c r="C463" s="2"/>
      <c r="D463" s="2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2"/>
      <c r="C464" s="2"/>
      <c r="D464" s="2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2"/>
      <c r="C465" s="2"/>
      <c r="D465" s="2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2"/>
      <c r="C466" s="2"/>
      <c r="D466" s="2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2"/>
      <c r="C467" s="2"/>
      <c r="D467" s="2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2"/>
      <c r="C468" s="2"/>
      <c r="D468" s="2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2"/>
      <c r="C469" s="2"/>
      <c r="D469" s="2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2"/>
      <c r="C470" s="2"/>
      <c r="D470" s="2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2"/>
      <c r="C471" s="2"/>
      <c r="D471" s="2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2"/>
      <c r="C472" s="2"/>
      <c r="D472" s="2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2"/>
      <c r="C473" s="2"/>
      <c r="D473" s="2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2"/>
      <c r="C474" s="2"/>
      <c r="D474" s="2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2"/>
      <c r="C475" s="2"/>
      <c r="D475" s="2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2"/>
      <c r="C476" s="2"/>
      <c r="D476" s="2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2"/>
      <c r="C477" s="2"/>
      <c r="D477" s="2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2"/>
      <c r="C478" s="2"/>
      <c r="D478" s="2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2"/>
      <c r="C479" s="2"/>
      <c r="D479" s="2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2"/>
      <c r="C480" s="2"/>
      <c r="D480" s="2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2"/>
      <c r="C481" s="2"/>
      <c r="D481" s="2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2"/>
      <c r="C482" s="2"/>
      <c r="D482" s="2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2"/>
      <c r="C483" s="2"/>
      <c r="D483" s="2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2"/>
      <c r="C484" s="2"/>
      <c r="D484" s="2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2"/>
      <c r="C485" s="2"/>
      <c r="D485" s="2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2"/>
      <c r="C486" s="2"/>
      <c r="D486" s="2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2"/>
      <c r="C487" s="2"/>
      <c r="D487" s="2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2"/>
      <c r="C488" s="2"/>
      <c r="D488" s="2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2"/>
      <c r="C489" s="2"/>
      <c r="D489" s="2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2"/>
      <c r="C490" s="2"/>
      <c r="D490" s="2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2"/>
      <c r="C491" s="2"/>
      <c r="D491" s="2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2"/>
      <c r="C492" s="2"/>
      <c r="D492" s="2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2"/>
      <c r="C493" s="2"/>
      <c r="D493" s="2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2"/>
      <c r="C494" s="2"/>
      <c r="D494" s="2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2"/>
      <c r="C495" s="2"/>
      <c r="D495" s="2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2"/>
      <c r="C496" s="2"/>
      <c r="D496" s="2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2"/>
      <c r="C497" s="2"/>
      <c r="D497" s="2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2"/>
      <c r="C498" s="2"/>
      <c r="D498" s="2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2"/>
      <c r="C499" s="2"/>
      <c r="D499" s="2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2"/>
      <c r="C500" s="2"/>
      <c r="D500" s="2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2"/>
      <c r="C501" s="2"/>
      <c r="D501" s="2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2"/>
      <c r="C502" s="2"/>
      <c r="D502" s="2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2"/>
      <c r="C503" s="2"/>
      <c r="D503" s="2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2"/>
      <c r="C504" s="2"/>
      <c r="D504" s="2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2"/>
      <c r="C505" s="2"/>
      <c r="D505" s="2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2"/>
      <c r="C506" s="2"/>
      <c r="D506" s="2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2"/>
      <c r="C507" s="2"/>
      <c r="D507" s="2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2"/>
      <c r="C508" s="2"/>
      <c r="D508" s="2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2"/>
      <c r="C509" s="2"/>
      <c r="D509" s="2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2"/>
      <c r="C510" s="2"/>
      <c r="D510" s="2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2"/>
      <c r="C511" s="2"/>
      <c r="D511" s="2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2"/>
      <c r="C512" s="2"/>
      <c r="D512" s="2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2"/>
      <c r="C513" s="2"/>
      <c r="D513" s="2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2"/>
      <c r="C514" s="2"/>
      <c r="D514" s="2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2"/>
      <c r="C515" s="2"/>
      <c r="D515" s="2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2"/>
      <c r="C516" s="2"/>
      <c r="D516" s="2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2"/>
      <c r="C517" s="2"/>
      <c r="D517" s="2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2"/>
      <c r="C518" s="2"/>
      <c r="D518" s="2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2"/>
      <c r="C519" s="2"/>
      <c r="D519" s="2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2"/>
      <c r="C520" s="2"/>
      <c r="D520" s="2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2"/>
      <c r="C521" s="2"/>
      <c r="D521" s="2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2"/>
      <c r="C522" s="2"/>
      <c r="D522" s="2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2"/>
      <c r="C523" s="2"/>
      <c r="D523" s="2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2"/>
      <c r="C524" s="2"/>
      <c r="D524" s="2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2"/>
      <c r="C525" s="2"/>
      <c r="D525" s="2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2"/>
      <c r="C526" s="2"/>
      <c r="D526" s="2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2"/>
      <c r="C527" s="2"/>
      <c r="D527" s="2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2"/>
      <c r="C528" s="2"/>
      <c r="D528" s="2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2"/>
      <c r="C529" s="2"/>
      <c r="D529" s="2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2"/>
      <c r="C530" s="2"/>
      <c r="D530" s="2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2"/>
      <c r="C531" s="2"/>
      <c r="D531" s="2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2"/>
      <c r="C532" s="2"/>
      <c r="D532" s="2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2"/>
      <c r="C533" s="2"/>
      <c r="D533" s="2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2"/>
      <c r="C534" s="2"/>
      <c r="D534" s="2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2"/>
      <c r="C535" s="2"/>
      <c r="D535" s="2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2"/>
      <c r="C536" s="2"/>
      <c r="D536" s="2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2"/>
      <c r="C537" s="2"/>
      <c r="D537" s="2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2"/>
      <c r="C538" s="2"/>
      <c r="D538" s="2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2"/>
      <c r="C539" s="2"/>
      <c r="D539" s="2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2"/>
      <c r="C540" s="2"/>
      <c r="D540" s="2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2"/>
      <c r="C541" s="2"/>
      <c r="D541" s="2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2"/>
      <c r="C542" s="2"/>
      <c r="D542" s="2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2"/>
      <c r="C543" s="2"/>
      <c r="D543" s="2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2"/>
      <c r="C544" s="2"/>
      <c r="D544" s="2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2"/>
      <c r="C545" s="2"/>
      <c r="D545" s="2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2"/>
      <c r="C546" s="2"/>
      <c r="D546" s="2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2"/>
      <c r="C547" s="2"/>
      <c r="D547" s="2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2"/>
      <c r="C548" s="2"/>
      <c r="D548" s="2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2"/>
      <c r="C549" s="2"/>
      <c r="D549" s="2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2"/>
      <c r="C550" s="2"/>
      <c r="D550" s="2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2"/>
      <c r="C551" s="2"/>
      <c r="D551" s="2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2"/>
      <c r="C552" s="2"/>
      <c r="D552" s="2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2"/>
      <c r="C553" s="2"/>
      <c r="D553" s="2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2"/>
      <c r="C554" s="2"/>
      <c r="D554" s="2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2"/>
      <c r="C555" s="2"/>
      <c r="D555" s="2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2"/>
      <c r="C556" s="2"/>
      <c r="D556" s="2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2"/>
      <c r="C557" s="2"/>
      <c r="D557" s="2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2"/>
      <c r="C558" s="2"/>
      <c r="D558" s="2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2"/>
      <c r="C559" s="2"/>
      <c r="D559" s="2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2"/>
      <c r="C560" s="2"/>
      <c r="D560" s="2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2"/>
      <c r="C561" s="2"/>
      <c r="D561" s="2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2"/>
      <c r="C562" s="2"/>
      <c r="D562" s="2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2"/>
      <c r="C563" s="2"/>
      <c r="D563" s="2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2"/>
      <c r="C564" s="2"/>
      <c r="D564" s="2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2"/>
      <c r="C565" s="2"/>
      <c r="D565" s="2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2"/>
      <c r="C566" s="2"/>
      <c r="D566" s="2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2"/>
      <c r="C567" s="2"/>
      <c r="D567" s="2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2"/>
      <c r="C568" s="2"/>
      <c r="D568" s="2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2"/>
      <c r="C569" s="2"/>
      <c r="D569" s="2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2"/>
      <c r="C570" s="2"/>
      <c r="D570" s="2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2"/>
      <c r="C571" s="2"/>
      <c r="D571" s="2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2"/>
      <c r="C572" s="2"/>
      <c r="D572" s="2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2"/>
      <c r="C573" s="2"/>
      <c r="D573" s="2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2"/>
      <c r="C574" s="2"/>
      <c r="D574" s="2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2"/>
      <c r="C575" s="2"/>
      <c r="D575" s="2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2"/>
      <c r="C576" s="2"/>
      <c r="D576" s="2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2"/>
      <c r="C577" s="2"/>
      <c r="D577" s="2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2"/>
      <c r="C578" s="2"/>
      <c r="D578" s="2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2"/>
      <c r="C579" s="2"/>
      <c r="D579" s="2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2"/>
      <c r="C580" s="2"/>
      <c r="D580" s="2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2"/>
      <c r="C581" s="2"/>
      <c r="D581" s="2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2"/>
      <c r="C582" s="2"/>
      <c r="D582" s="2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2"/>
      <c r="C583" s="2"/>
      <c r="D583" s="2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2"/>
      <c r="C584" s="2"/>
      <c r="D584" s="2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2"/>
      <c r="C585" s="2"/>
      <c r="D585" s="2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2"/>
      <c r="C586" s="2"/>
      <c r="D586" s="2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2"/>
      <c r="C587" s="2"/>
      <c r="D587" s="2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2"/>
      <c r="C588" s="2"/>
      <c r="D588" s="2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2"/>
      <c r="C589" s="2"/>
      <c r="D589" s="2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2"/>
      <c r="C590" s="2"/>
      <c r="D590" s="2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2"/>
      <c r="C591" s="2"/>
      <c r="D591" s="2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2"/>
      <c r="C592" s="2"/>
      <c r="D592" s="2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2"/>
      <c r="C593" s="2"/>
      <c r="D593" s="2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2"/>
      <c r="C594" s="2"/>
      <c r="D594" s="2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2"/>
      <c r="C595" s="2"/>
      <c r="D595" s="2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2"/>
      <c r="C596" s="2"/>
      <c r="D596" s="2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2"/>
      <c r="C597" s="2"/>
      <c r="D597" s="2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2"/>
      <c r="C598" s="2"/>
      <c r="D598" s="2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2"/>
      <c r="C599" s="2"/>
      <c r="D599" s="2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2"/>
      <c r="C600" s="2"/>
      <c r="D600" s="2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2"/>
      <c r="C601" s="2"/>
      <c r="D601" s="2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2"/>
      <c r="C602" s="2"/>
      <c r="D602" s="2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2"/>
      <c r="C603" s="2"/>
      <c r="D603" s="2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2"/>
      <c r="C604" s="2"/>
      <c r="D604" s="2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2"/>
      <c r="C605" s="2"/>
      <c r="D605" s="2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2"/>
      <c r="C606" s="2"/>
      <c r="D606" s="2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2"/>
      <c r="C607" s="2"/>
      <c r="D607" s="2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2"/>
      <c r="C608" s="2"/>
      <c r="D608" s="2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2"/>
      <c r="C609" s="2"/>
      <c r="D609" s="2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2"/>
      <c r="C610" s="2"/>
      <c r="D610" s="2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2"/>
      <c r="C611" s="2"/>
      <c r="D611" s="2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2"/>
      <c r="C612" s="2"/>
      <c r="D612" s="2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2"/>
      <c r="C613" s="2"/>
      <c r="D613" s="2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2"/>
      <c r="C614" s="2"/>
      <c r="D614" s="2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2"/>
      <c r="C615" s="2"/>
      <c r="D615" s="2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2"/>
      <c r="C616" s="2"/>
      <c r="D616" s="2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2"/>
      <c r="C617" s="2"/>
      <c r="D617" s="2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2"/>
      <c r="C618" s="2"/>
      <c r="D618" s="2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2"/>
      <c r="C619" s="2"/>
      <c r="D619" s="2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2"/>
      <c r="C620" s="2"/>
      <c r="D620" s="2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2"/>
      <c r="C621" s="2"/>
      <c r="D621" s="2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2"/>
      <c r="C622" s="2"/>
      <c r="D622" s="2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2"/>
      <c r="C623" s="2"/>
      <c r="D623" s="2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2"/>
      <c r="C624" s="2"/>
      <c r="D624" s="2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2"/>
      <c r="C625" s="2"/>
      <c r="D625" s="2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2"/>
      <c r="C626" s="2"/>
      <c r="D626" s="2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2"/>
      <c r="C627" s="2"/>
      <c r="D627" s="2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2"/>
      <c r="C628" s="2"/>
      <c r="D628" s="2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2"/>
      <c r="C629" s="2"/>
      <c r="D629" s="2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2"/>
      <c r="C630" s="2"/>
      <c r="D630" s="2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2"/>
      <c r="C631" s="2"/>
      <c r="D631" s="2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2"/>
      <c r="C632" s="2"/>
      <c r="D632" s="2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2"/>
      <c r="C633" s="2"/>
      <c r="D633" s="2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2"/>
      <c r="C634" s="2"/>
      <c r="D634" s="2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2"/>
      <c r="C635" s="2"/>
      <c r="D635" s="2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2"/>
      <c r="C636" s="2"/>
      <c r="D636" s="2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2"/>
      <c r="C637" s="2"/>
      <c r="D637" s="2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2"/>
      <c r="C638" s="2"/>
      <c r="D638" s="2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2"/>
      <c r="C639" s="2"/>
      <c r="D639" s="2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2"/>
      <c r="C640" s="2"/>
      <c r="D640" s="2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2"/>
      <c r="C641" s="2"/>
      <c r="D641" s="2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2"/>
      <c r="C642" s="2"/>
      <c r="D642" s="2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2"/>
      <c r="C643" s="2"/>
      <c r="D643" s="2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2"/>
      <c r="C644" s="2"/>
      <c r="D644" s="2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2"/>
      <c r="C645" s="2"/>
      <c r="D645" s="2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2"/>
      <c r="C646" s="2"/>
      <c r="D646" s="2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2"/>
      <c r="C647" s="2"/>
      <c r="D647" s="2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2"/>
      <c r="C648" s="2"/>
      <c r="D648" s="2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2"/>
      <c r="C649" s="2"/>
      <c r="D649" s="2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2"/>
      <c r="C650" s="2"/>
      <c r="D650" s="2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2"/>
      <c r="C651" s="2"/>
      <c r="D651" s="2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2"/>
      <c r="C652" s="2"/>
      <c r="D652" s="2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2"/>
      <c r="C653" s="2"/>
      <c r="D653" s="2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2"/>
      <c r="C654" s="2"/>
      <c r="D654" s="2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2"/>
      <c r="C655" s="2"/>
      <c r="D655" s="2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2"/>
      <c r="C656" s="2"/>
      <c r="D656" s="2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2"/>
      <c r="C657" s="2"/>
      <c r="D657" s="2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2"/>
      <c r="C658" s="2"/>
      <c r="D658" s="2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2"/>
      <c r="C659" s="2"/>
      <c r="D659" s="2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2"/>
      <c r="C660" s="2"/>
      <c r="D660" s="2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2"/>
      <c r="C661" s="2"/>
      <c r="D661" s="2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2"/>
      <c r="C662" s="2"/>
      <c r="D662" s="2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2"/>
      <c r="C663" s="2"/>
      <c r="D663" s="2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2"/>
      <c r="C664" s="2"/>
      <c r="D664" s="2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2"/>
      <c r="C665" s="2"/>
      <c r="D665" s="2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2"/>
      <c r="C666" s="2"/>
      <c r="D666" s="2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2"/>
      <c r="C667" s="2"/>
      <c r="D667" s="2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2"/>
      <c r="C668" s="2"/>
      <c r="D668" s="2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2"/>
      <c r="C669" s="2"/>
      <c r="D669" s="2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2"/>
      <c r="C670" s="2"/>
      <c r="D670" s="2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2"/>
      <c r="C671" s="2"/>
      <c r="D671" s="2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2"/>
      <c r="C672" s="2"/>
      <c r="D672" s="2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2"/>
      <c r="C673" s="2"/>
      <c r="D673" s="2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2"/>
      <c r="C674" s="2"/>
      <c r="D674" s="2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2"/>
      <c r="C675" s="2"/>
      <c r="D675" s="2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2"/>
      <c r="C676" s="2"/>
      <c r="D676" s="2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2"/>
      <c r="C677" s="2"/>
      <c r="D677" s="2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2"/>
      <c r="C678" s="2"/>
      <c r="D678" s="2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2"/>
      <c r="C679" s="2"/>
      <c r="D679" s="2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2"/>
      <c r="C680" s="2"/>
      <c r="D680" s="2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2"/>
      <c r="C681" s="2"/>
      <c r="D681" s="2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2"/>
      <c r="C682" s="2"/>
      <c r="D682" s="2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2"/>
      <c r="C683" s="2"/>
      <c r="D683" s="2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2"/>
      <c r="C684" s="2"/>
      <c r="D684" s="2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2"/>
      <c r="C685" s="2"/>
      <c r="D685" s="2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2"/>
      <c r="C686" s="2"/>
      <c r="D686" s="2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2"/>
      <c r="C687" s="2"/>
      <c r="D687" s="2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2"/>
      <c r="C688" s="2"/>
      <c r="D688" s="2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2"/>
      <c r="C689" s="2"/>
      <c r="D689" s="2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2"/>
      <c r="C690" s="2"/>
      <c r="D690" s="2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2"/>
      <c r="C691" s="2"/>
      <c r="D691" s="2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2"/>
      <c r="C692" s="2"/>
      <c r="D692" s="2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2"/>
      <c r="C693" s="2"/>
      <c r="D693" s="2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2"/>
      <c r="C694" s="2"/>
      <c r="D694" s="2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2"/>
      <c r="C695" s="2"/>
      <c r="D695" s="2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2"/>
      <c r="C696" s="2"/>
      <c r="D696" s="2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2"/>
      <c r="C697" s="2"/>
      <c r="D697" s="2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2"/>
      <c r="C698" s="2"/>
      <c r="D698" s="2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2"/>
      <c r="C699" s="2"/>
      <c r="D699" s="2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2"/>
      <c r="C700" s="2"/>
      <c r="D700" s="2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2"/>
      <c r="C701" s="2"/>
      <c r="D701" s="2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2"/>
      <c r="C702" s="2"/>
      <c r="D702" s="2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2"/>
      <c r="C703" s="2"/>
      <c r="D703" s="2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2"/>
      <c r="C704" s="2"/>
      <c r="D704" s="2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2"/>
      <c r="C705" s="2"/>
      <c r="D705" s="2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2"/>
      <c r="C706" s="2"/>
      <c r="D706" s="2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2"/>
      <c r="C707" s="2"/>
      <c r="D707" s="2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2"/>
      <c r="C708" s="2"/>
      <c r="D708" s="2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2"/>
      <c r="C709" s="2"/>
      <c r="D709" s="2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2"/>
      <c r="C710" s="2"/>
      <c r="D710" s="2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2"/>
      <c r="C711" s="2"/>
      <c r="D711" s="2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2"/>
      <c r="C712" s="2"/>
      <c r="D712" s="2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2"/>
      <c r="C713" s="2"/>
      <c r="D713" s="2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2"/>
      <c r="C714" s="2"/>
      <c r="D714" s="2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2"/>
      <c r="C715" s="2"/>
      <c r="D715" s="2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2"/>
      <c r="C716" s="2"/>
      <c r="D716" s="2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2"/>
      <c r="C717" s="2"/>
      <c r="D717" s="2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2"/>
      <c r="C718" s="2"/>
      <c r="D718" s="2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2"/>
      <c r="C719" s="2"/>
      <c r="D719" s="2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2"/>
      <c r="C720" s="2"/>
      <c r="D720" s="2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2"/>
      <c r="C721" s="2"/>
      <c r="D721" s="2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2"/>
      <c r="C722" s="2"/>
      <c r="D722" s="2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2"/>
      <c r="C723" s="2"/>
      <c r="D723" s="2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2"/>
      <c r="C724" s="2"/>
      <c r="D724" s="2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2"/>
      <c r="C725" s="2"/>
      <c r="D725" s="2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2"/>
      <c r="C726" s="2"/>
      <c r="D726" s="2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2"/>
      <c r="C727" s="2"/>
      <c r="D727" s="2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2"/>
      <c r="C728" s="2"/>
      <c r="D728" s="2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2"/>
      <c r="C729" s="2"/>
      <c r="D729" s="2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2"/>
      <c r="C730" s="2"/>
      <c r="D730" s="2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2"/>
      <c r="C731" s="2"/>
      <c r="D731" s="2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2"/>
      <c r="C732" s="2"/>
      <c r="D732" s="2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2"/>
      <c r="C733" s="2"/>
      <c r="D733" s="2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2"/>
      <c r="C734" s="2"/>
      <c r="D734" s="2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2"/>
      <c r="C735" s="2"/>
      <c r="D735" s="2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2"/>
      <c r="C736" s="2"/>
      <c r="D736" s="2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2"/>
      <c r="C737" s="2"/>
      <c r="D737" s="2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2"/>
      <c r="C738" s="2"/>
      <c r="D738" s="2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2"/>
      <c r="C739" s="2"/>
      <c r="D739" s="2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2"/>
      <c r="C740" s="2"/>
      <c r="D740" s="2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2"/>
      <c r="C741" s="2"/>
      <c r="D741" s="2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2"/>
      <c r="C742" s="2"/>
      <c r="D742" s="2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2"/>
      <c r="C743" s="2"/>
      <c r="D743" s="2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2"/>
      <c r="C744" s="2"/>
      <c r="D744" s="2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2"/>
      <c r="C745" s="2"/>
      <c r="D745" s="2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2"/>
      <c r="C746" s="2"/>
      <c r="D746" s="2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2"/>
      <c r="C747" s="2"/>
      <c r="D747" s="2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2"/>
      <c r="C748" s="2"/>
      <c r="D748" s="2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2"/>
      <c r="C749" s="2"/>
      <c r="D749" s="2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2"/>
      <c r="C750" s="2"/>
      <c r="D750" s="2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2"/>
      <c r="C751" s="2"/>
      <c r="D751" s="2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2"/>
      <c r="C752" s="2"/>
      <c r="D752" s="2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2"/>
      <c r="C753" s="2"/>
      <c r="D753" s="2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2"/>
      <c r="C754" s="2"/>
      <c r="D754" s="2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2"/>
      <c r="C755" s="2"/>
      <c r="D755" s="2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2"/>
      <c r="C756" s="2"/>
      <c r="D756" s="2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2"/>
      <c r="C757" s="2"/>
      <c r="D757" s="2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2"/>
      <c r="C758" s="2"/>
      <c r="D758" s="2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2"/>
      <c r="C759" s="2"/>
      <c r="D759" s="2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2"/>
      <c r="C760" s="2"/>
      <c r="D760" s="2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2"/>
      <c r="C761" s="2"/>
      <c r="D761" s="2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2"/>
      <c r="C762" s="2"/>
      <c r="D762" s="2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2"/>
      <c r="C763" s="2"/>
      <c r="D763" s="2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2"/>
      <c r="C764" s="2"/>
      <c r="D764" s="2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2"/>
      <c r="C765" s="2"/>
      <c r="D765" s="2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2"/>
      <c r="C766" s="2"/>
      <c r="D766" s="2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2"/>
      <c r="C767" s="2"/>
      <c r="D767" s="2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2"/>
      <c r="C768" s="2"/>
      <c r="D768" s="2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2"/>
      <c r="C769" s="2"/>
      <c r="D769" s="2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2"/>
      <c r="C770" s="2"/>
      <c r="D770" s="2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2"/>
      <c r="C771" s="2"/>
      <c r="D771" s="2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2"/>
      <c r="C772" s="2"/>
      <c r="D772" s="2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2"/>
      <c r="C773" s="2"/>
      <c r="D773" s="2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2"/>
      <c r="C774" s="2"/>
      <c r="D774" s="2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2"/>
      <c r="C775" s="2"/>
      <c r="D775" s="2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2"/>
      <c r="C776" s="2"/>
      <c r="D776" s="2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2"/>
      <c r="C777" s="2"/>
      <c r="D777" s="2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2"/>
      <c r="C778" s="2"/>
      <c r="D778" s="2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2"/>
      <c r="C779" s="2"/>
      <c r="D779" s="2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2"/>
      <c r="C780" s="2"/>
      <c r="D780" s="2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2"/>
      <c r="C781" s="2"/>
      <c r="D781" s="2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2"/>
      <c r="C782" s="2"/>
      <c r="D782" s="2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2"/>
      <c r="C783" s="2"/>
      <c r="D783" s="2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2"/>
      <c r="C784" s="2"/>
      <c r="D784" s="2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2"/>
      <c r="C785" s="2"/>
      <c r="D785" s="2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2"/>
      <c r="C786" s="2"/>
      <c r="D786" s="2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2"/>
      <c r="C787" s="2"/>
      <c r="D787" s="2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2"/>
      <c r="C788" s="2"/>
      <c r="D788" s="2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2"/>
      <c r="C789" s="2"/>
      <c r="D789" s="2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2"/>
      <c r="C790" s="2"/>
      <c r="D790" s="2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2"/>
      <c r="C791" s="2"/>
      <c r="D791" s="2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2"/>
      <c r="C792" s="2"/>
      <c r="D792" s="2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2"/>
      <c r="C793" s="2"/>
      <c r="D793" s="2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2"/>
      <c r="C794" s="2"/>
      <c r="D794" s="2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2"/>
      <c r="C795" s="2"/>
      <c r="D795" s="2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2"/>
      <c r="C796" s="2"/>
      <c r="D796" s="2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2"/>
      <c r="C797" s="2"/>
      <c r="D797" s="2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2"/>
      <c r="C798" s="2"/>
      <c r="D798" s="2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2"/>
      <c r="C799" s="2"/>
      <c r="D799" s="2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2"/>
      <c r="C800" s="2"/>
      <c r="D800" s="2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2"/>
      <c r="C801" s="2"/>
      <c r="D801" s="2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2"/>
      <c r="C802" s="2"/>
      <c r="D802" s="2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2"/>
      <c r="C803" s="2"/>
      <c r="D803" s="2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2"/>
      <c r="C804" s="2"/>
      <c r="D804" s="2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2"/>
      <c r="C805" s="2"/>
      <c r="D805" s="2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2"/>
      <c r="C806" s="2"/>
      <c r="D806" s="2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2"/>
      <c r="C807" s="2"/>
      <c r="D807" s="2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2"/>
      <c r="C808" s="2"/>
      <c r="D808" s="2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2"/>
      <c r="C809" s="2"/>
      <c r="D809" s="2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2"/>
      <c r="C810" s="2"/>
      <c r="D810" s="2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2"/>
      <c r="C811" s="2"/>
      <c r="D811" s="2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2"/>
      <c r="C812" s="2"/>
      <c r="D812" s="2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2"/>
      <c r="C813" s="2"/>
      <c r="D813" s="2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2"/>
      <c r="C814" s="2"/>
      <c r="D814" s="2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2"/>
      <c r="C815" s="2"/>
      <c r="D815" s="2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2"/>
      <c r="C816" s="2"/>
      <c r="D816" s="2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2"/>
      <c r="C817" s="2"/>
      <c r="D817" s="2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2"/>
      <c r="C818" s="2"/>
      <c r="D818" s="2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2"/>
      <c r="C819" s="2"/>
      <c r="D819" s="2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2"/>
      <c r="C820" s="2"/>
      <c r="D820" s="2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2"/>
      <c r="C821" s="2"/>
      <c r="D821" s="2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2"/>
      <c r="C822" s="2"/>
      <c r="D822" s="2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2"/>
      <c r="C823" s="2"/>
      <c r="D823" s="2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2"/>
      <c r="C824" s="2"/>
      <c r="D824" s="2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2"/>
      <c r="C825" s="2"/>
      <c r="D825" s="2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2"/>
      <c r="C826" s="2"/>
      <c r="D826" s="2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2"/>
      <c r="C827" s="2"/>
      <c r="D827" s="2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2"/>
      <c r="C828" s="2"/>
      <c r="D828" s="2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2"/>
      <c r="C829" s="2"/>
      <c r="D829" s="2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2"/>
      <c r="C830" s="2"/>
      <c r="D830" s="2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2"/>
      <c r="C831" s="2"/>
      <c r="D831" s="2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2"/>
      <c r="C832" s="2"/>
      <c r="D832" s="2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2"/>
      <c r="C833" s="2"/>
      <c r="D833" s="2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2"/>
      <c r="C834" s="2"/>
      <c r="D834" s="2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2"/>
      <c r="C835" s="2"/>
      <c r="D835" s="2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2"/>
      <c r="C836" s="2"/>
      <c r="D836" s="2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2"/>
      <c r="C837" s="2"/>
      <c r="D837" s="2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2"/>
      <c r="C838" s="2"/>
      <c r="D838" s="2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2"/>
      <c r="C839" s="2"/>
      <c r="D839" s="2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2"/>
      <c r="C840" s="2"/>
      <c r="D840" s="2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2"/>
      <c r="C841" s="2"/>
      <c r="D841" s="2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2"/>
      <c r="C842" s="2"/>
      <c r="D842" s="2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2"/>
      <c r="C843" s="2"/>
      <c r="D843" s="2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2"/>
      <c r="C844" s="2"/>
      <c r="D844" s="2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2"/>
      <c r="C845" s="2"/>
      <c r="D845" s="2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2"/>
      <c r="C846" s="2"/>
      <c r="D846" s="2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2"/>
      <c r="C847" s="2"/>
      <c r="D847" s="2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2"/>
      <c r="C848" s="2"/>
      <c r="D848" s="2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2"/>
      <c r="C849" s="2"/>
      <c r="D849" s="2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2"/>
      <c r="C850" s="2"/>
      <c r="D850" s="2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2"/>
      <c r="C851" s="2"/>
      <c r="D851" s="2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2"/>
      <c r="C852" s="2"/>
      <c r="D852" s="2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2"/>
      <c r="C853" s="2"/>
      <c r="D853" s="2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2"/>
      <c r="C854" s="2"/>
      <c r="D854" s="2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2"/>
      <c r="C855" s="2"/>
      <c r="D855" s="2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2"/>
      <c r="C856" s="2"/>
      <c r="D856" s="2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2"/>
      <c r="C857" s="2"/>
      <c r="D857" s="2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2"/>
      <c r="C858" s="2"/>
      <c r="D858" s="2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2"/>
      <c r="C859" s="2"/>
      <c r="D859" s="2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2"/>
      <c r="C860" s="2"/>
      <c r="D860" s="2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2"/>
      <c r="C861" s="2"/>
      <c r="D861" s="2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2"/>
      <c r="C862" s="2"/>
      <c r="D862" s="2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2"/>
      <c r="C863" s="2"/>
      <c r="D863" s="2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2"/>
      <c r="C864" s="2"/>
      <c r="D864" s="2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2"/>
      <c r="C865" s="2"/>
      <c r="D865" s="2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2"/>
      <c r="C866" s="2"/>
      <c r="D866" s="2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2"/>
      <c r="C867" s="2"/>
      <c r="D867" s="2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2"/>
      <c r="C868" s="2"/>
      <c r="D868" s="2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2"/>
      <c r="C869" s="2"/>
      <c r="D869" s="2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2"/>
      <c r="C870" s="2"/>
      <c r="D870" s="2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2"/>
      <c r="C871" s="2"/>
      <c r="D871" s="2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2"/>
      <c r="C872" s="2"/>
      <c r="D872" s="2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2"/>
      <c r="C873" s="2"/>
      <c r="D873" s="2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2"/>
      <c r="C874" s="2"/>
      <c r="D874" s="2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2"/>
      <c r="C875" s="2"/>
      <c r="D875" s="2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2"/>
      <c r="C876" s="2"/>
      <c r="D876" s="2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2"/>
      <c r="C877" s="2"/>
      <c r="D877" s="2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2"/>
      <c r="C878" s="2"/>
      <c r="D878" s="2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2"/>
      <c r="C879" s="2"/>
      <c r="D879" s="2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2"/>
      <c r="C880" s="2"/>
      <c r="D880" s="2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2"/>
      <c r="C881" s="2"/>
      <c r="D881" s="2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2"/>
      <c r="C882" s="2"/>
      <c r="D882" s="2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2"/>
      <c r="C883" s="2"/>
      <c r="D883" s="2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2"/>
      <c r="C884" s="2"/>
      <c r="D884" s="2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2"/>
      <c r="C885" s="2"/>
      <c r="D885" s="2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2"/>
      <c r="C886" s="2"/>
      <c r="D886" s="2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2"/>
      <c r="C887" s="2"/>
      <c r="D887" s="2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2"/>
      <c r="C888" s="2"/>
      <c r="D888" s="2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2"/>
      <c r="C889" s="2"/>
      <c r="D889" s="2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2"/>
      <c r="C890" s="2"/>
      <c r="D890" s="2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2"/>
      <c r="C891" s="2"/>
      <c r="D891" s="2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2"/>
      <c r="C892" s="2"/>
      <c r="D892" s="2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2"/>
      <c r="C893" s="2"/>
      <c r="D893" s="2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2"/>
      <c r="C894" s="2"/>
      <c r="D894" s="2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2"/>
      <c r="C895" s="2"/>
      <c r="D895" s="2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2"/>
      <c r="C896" s="2"/>
      <c r="D896" s="2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2"/>
      <c r="C897" s="2"/>
      <c r="D897" s="2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2"/>
      <c r="C898" s="2"/>
      <c r="D898" s="2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2"/>
      <c r="C899" s="2"/>
      <c r="D899" s="2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2"/>
      <c r="C900" s="2"/>
      <c r="D900" s="2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2"/>
      <c r="C901" s="2"/>
      <c r="D901" s="2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2"/>
      <c r="C902" s="2"/>
      <c r="D902" s="2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2"/>
      <c r="C903" s="2"/>
      <c r="D903" s="2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2"/>
      <c r="C904" s="2"/>
      <c r="D904" s="2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2"/>
      <c r="C905" s="2"/>
      <c r="D905" s="2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2"/>
      <c r="C906" s="2"/>
      <c r="D906" s="2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2"/>
      <c r="C907" s="2"/>
      <c r="D907" s="2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2"/>
      <c r="C908" s="2"/>
      <c r="D908" s="2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2"/>
      <c r="C909" s="2"/>
      <c r="D909" s="2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2"/>
      <c r="C910" s="2"/>
      <c r="D910" s="2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2"/>
      <c r="C911" s="2"/>
      <c r="D911" s="2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2"/>
      <c r="C912" s="2"/>
      <c r="D912" s="2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2"/>
      <c r="C913" s="2"/>
      <c r="D913" s="2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2"/>
      <c r="C914" s="2"/>
      <c r="D914" s="2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2"/>
      <c r="C915" s="2"/>
      <c r="D915" s="2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2"/>
      <c r="C916" s="2"/>
      <c r="D916" s="2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2"/>
      <c r="C917" s="2"/>
      <c r="D917" s="2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2"/>
      <c r="C918" s="2"/>
      <c r="D918" s="2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2"/>
      <c r="C919" s="2"/>
      <c r="D919" s="2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2"/>
      <c r="C920" s="2"/>
      <c r="D920" s="2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2"/>
      <c r="C921" s="2"/>
      <c r="D921" s="2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2"/>
      <c r="C922" s="2"/>
      <c r="D922" s="2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2"/>
      <c r="C923" s="2"/>
      <c r="D923" s="2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2"/>
      <c r="C924" s="2"/>
      <c r="D924" s="2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2"/>
      <c r="C925" s="2"/>
      <c r="D925" s="2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2"/>
      <c r="C926" s="2"/>
      <c r="D926" s="2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2"/>
      <c r="C927" s="2"/>
      <c r="D927" s="2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2"/>
      <c r="C928" s="2"/>
      <c r="D928" s="2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2"/>
      <c r="C929" s="2"/>
      <c r="D929" s="2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2"/>
      <c r="C930" s="2"/>
      <c r="D930" s="2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2"/>
      <c r="C931" s="2"/>
      <c r="D931" s="2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2"/>
      <c r="C932" s="2"/>
      <c r="D932" s="2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2"/>
      <c r="C933" s="2"/>
      <c r="D933" s="2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2"/>
      <c r="C934" s="2"/>
      <c r="D934" s="2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2"/>
      <c r="C935" s="2"/>
      <c r="D935" s="2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2"/>
      <c r="C936" s="2"/>
      <c r="D936" s="2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2"/>
      <c r="C937" s="2"/>
      <c r="D937" s="2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2"/>
      <c r="C938" s="2"/>
      <c r="D938" s="2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2"/>
      <c r="C939" s="2"/>
      <c r="D939" s="2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2"/>
      <c r="C940" s="2"/>
      <c r="D940" s="2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2"/>
      <c r="C941" s="2"/>
      <c r="D941" s="2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2"/>
      <c r="C942" s="2"/>
      <c r="D942" s="2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2"/>
      <c r="C943" s="2"/>
      <c r="D943" s="2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2"/>
      <c r="C944" s="2"/>
      <c r="D944" s="2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2"/>
      <c r="C945" s="2"/>
      <c r="D945" s="2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2"/>
      <c r="C946" s="2"/>
      <c r="D946" s="2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2"/>
      <c r="C947" s="2"/>
      <c r="D947" s="2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2"/>
      <c r="C948" s="2"/>
      <c r="D948" s="2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2"/>
      <c r="C949" s="2"/>
      <c r="D949" s="2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2"/>
      <c r="C950" s="2"/>
      <c r="D950" s="2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2"/>
      <c r="C951" s="2"/>
      <c r="D951" s="2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2"/>
      <c r="C952" s="2"/>
      <c r="D952" s="2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2"/>
      <c r="C953" s="2"/>
      <c r="D953" s="2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2"/>
      <c r="C954" s="2"/>
      <c r="D954" s="2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2"/>
      <c r="C955" s="2"/>
      <c r="D955" s="2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2"/>
      <c r="C956" s="2"/>
      <c r="D956" s="2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2"/>
      <c r="C957" s="2"/>
      <c r="D957" s="2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2"/>
      <c r="C958" s="2"/>
      <c r="D958" s="2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2"/>
      <c r="C959" s="2"/>
      <c r="D959" s="2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2"/>
      <c r="C960" s="2"/>
      <c r="D960" s="2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2"/>
      <c r="C961" s="2"/>
      <c r="D961" s="2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2"/>
      <c r="C962" s="2"/>
      <c r="D962" s="2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2"/>
      <c r="C963" s="2"/>
      <c r="D963" s="2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2"/>
      <c r="C964" s="2"/>
      <c r="D964" s="2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2"/>
      <c r="C965" s="2"/>
      <c r="D965" s="2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2"/>
      <c r="C966" s="2"/>
      <c r="D966" s="2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2"/>
      <c r="C967" s="2"/>
      <c r="D967" s="2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</sheetData>
  <mergeCells count="5">
    <mergeCell ref="B10:F10"/>
    <mergeCell ref="A20:A21"/>
    <mergeCell ref="B20:F21"/>
    <mergeCell ref="B23:F23"/>
    <mergeCell ref="C11:F11"/>
  </mergeCells>
  <pageMargins left="0.7" right="0.7" top="0.75" bottom="0.75" header="0.3" footer="0.3"/>
  <pageSetup paperSize="9" scale="7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I7" sqref="I7"/>
    </sheetView>
  </sheetViews>
  <sheetFormatPr defaultRowHeight="15" x14ac:dyDescent="0.25"/>
  <cols>
    <col min="2" max="3" width="18.5703125" customWidth="1"/>
    <col min="4" max="5" width="17.7109375" customWidth="1"/>
    <col min="6" max="6" width="18.85546875" customWidth="1"/>
  </cols>
  <sheetData>
    <row r="1" spans="1:6" x14ac:dyDescent="0.25">
      <c r="A1" t="s">
        <v>60</v>
      </c>
    </row>
    <row r="2" spans="1:6" ht="25.5" x14ac:dyDescent="0.25">
      <c r="A2" s="5" t="s">
        <v>0</v>
      </c>
      <c r="B2" s="6"/>
      <c r="C2" s="7" t="s">
        <v>1</v>
      </c>
      <c r="D2" s="7" t="s">
        <v>2</v>
      </c>
      <c r="E2" s="7" t="s">
        <v>3</v>
      </c>
      <c r="F2" s="7" t="s">
        <v>4</v>
      </c>
    </row>
    <row r="3" spans="1:6" x14ac:dyDescent="0.25">
      <c r="A3" s="8">
        <v>1</v>
      </c>
      <c r="B3" s="95" t="s">
        <v>5</v>
      </c>
      <c r="C3" s="96"/>
      <c r="D3" s="96"/>
      <c r="E3" s="96"/>
      <c r="F3" s="97"/>
    </row>
    <row r="4" spans="1:6" ht="27.75" customHeight="1" x14ac:dyDescent="0.25">
      <c r="A4" s="6"/>
      <c r="B4" s="9" t="s">
        <v>29</v>
      </c>
      <c r="C4" s="98">
        <f>'итого по ФС'!C4:F4+'Итого по МС'!C4:F4+'Асс РТС'!C11:F11</f>
        <v>27709</v>
      </c>
      <c r="D4" s="99"/>
      <c r="E4" s="99"/>
      <c r="F4" s="100"/>
    </row>
    <row r="5" spans="1:6" ht="80.25" customHeight="1" x14ac:dyDescent="0.25">
      <c r="A5" s="6" t="s">
        <v>30</v>
      </c>
      <c r="B5" s="9" t="s">
        <v>31</v>
      </c>
      <c r="C5" s="30">
        <f>C4/100</f>
        <v>277.08999999999997</v>
      </c>
      <c r="D5" s="30">
        <v>2771</v>
      </c>
      <c r="E5" s="30">
        <v>27709</v>
      </c>
      <c r="F5" s="30">
        <f>E5*2</f>
        <v>55418</v>
      </c>
    </row>
    <row r="6" spans="1:6" ht="102" customHeight="1" x14ac:dyDescent="0.25">
      <c r="A6" s="6" t="s">
        <v>32</v>
      </c>
      <c r="B6" s="11" t="s">
        <v>33</v>
      </c>
      <c r="C6" s="30">
        <f t="shared" ref="C6:F6" si="0">C5*2.5</f>
        <v>692.72499999999991</v>
      </c>
      <c r="D6" s="30">
        <f t="shared" si="0"/>
        <v>6927.5</v>
      </c>
      <c r="E6" s="30">
        <f t="shared" si="0"/>
        <v>69272.5</v>
      </c>
      <c r="F6" s="30">
        <f t="shared" si="0"/>
        <v>138545</v>
      </c>
    </row>
    <row r="7" spans="1:6" ht="76.5" customHeight="1" x14ac:dyDescent="0.25">
      <c r="A7" s="9" t="s">
        <v>6</v>
      </c>
      <c r="B7" s="9" t="s">
        <v>34</v>
      </c>
      <c r="C7" s="111">
        <v>44800</v>
      </c>
      <c r="D7" s="112"/>
      <c r="E7" s="112"/>
      <c r="F7" s="113"/>
    </row>
    <row r="8" spans="1:6" ht="51.75" customHeight="1" x14ac:dyDescent="0.25">
      <c r="A8" s="13" t="s">
        <v>7</v>
      </c>
      <c r="B8" s="11" t="s">
        <v>35</v>
      </c>
      <c r="C8" s="31">
        <f>C6*C7*1000</f>
        <v>31034079999.999996</v>
      </c>
      <c r="D8" s="31">
        <f>D6*C7*1000</f>
        <v>310352000000</v>
      </c>
      <c r="E8" s="31">
        <f>E6*C7*1000</f>
        <v>3103408000000</v>
      </c>
      <c r="F8" s="31">
        <f>F6*C7*1000</f>
        <v>6206816000000</v>
      </c>
    </row>
    <row r="9" spans="1:6" ht="76.5" customHeight="1" x14ac:dyDescent="0.25">
      <c r="A9" s="15" t="s">
        <v>8</v>
      </c>
      <c r="B9" s="72" t="s">
        <v>36</v>
      </c>
      <c r="C9" s="31">
        <f>C5*350000</f>
        <v>96981499.999999985</v>
      </c>
      <c r="D9" s="31">
        <f t="shared" ref="D9:F9" si="1">D5*350000</f>
        <v>969850000</v>
      </c>
      <c r="E9" s="31">
        <f t="shared" si="1"/>
        <v>9698150000</v>
      </c>
      <c r="F9" s="31">
        <f t="shared" si="1"/>
        <v>19396300000</v>
      </c>
    </row>
    <row r="10" spans="1:6" ht="129.75" customHeight="1" x14ac:dyDescent="0.25">
      <c r="A10" s="13" t="s">
        <v>9</v>
      </c>
      <c r="B10" s="73" t="s">
        <v>37</v>
      </c>
      <c r="C10" s="31">
        <f>C8*1.3</f>
        <v>40344304000</v>
      </c>
      <c r="D10" s="31">
        <f t="shared" ref="D10:F10" si="2">D8*1.3</f>
        <v>403457600000</v>
      </c>
      <c r="E10" s="31">
        <f t="shared" si="2"/>
        <v>4034430400000</v>
      </c>
      <c r="F10" s="31">
        <f t="shared" si="2"/>
        <v>8068860800000</v>
      </c>
    </row>
    <row r="11" spans="1:6" ht="92.25" customHeight="1" x14ac:dyDescent="0.25">
      <c r="A11" s="13" t="s">
        <v>10</v>
      </c>
      <c r="B11" s="11" t="s">
        <v>38</v>
      </c>
      <c r="C11" s="31">
        <v>478829000</v>
      </c>
      <c r="D11" s="31">
        <v>4777560000</v>
      </c>
      <c r="E11" s="31">
        <v>47799060000</v>
      </c>
      <c r="F11" s="31">
        <v>95596050000</v>
      </c>
    </row>
    <row r="12" spans="1:6" ht="46.5" customHeight="1" x14ac:dyDescent="0.25">
      <c r="A12" s="18" t="s">
        <v>11</v>
      </c>
      <c r="B12" s="18" t="s">
        <v>39</v>
      </c>
      <c r="C12" s="32">
        <f t="shared" ref="C12:F12" si="3">C8+C10+C9+C11</f>
        <v>71954194500</v>
      </c>
      <c r="D12" s="32">
        <f>D8+D10+D9+D11</f>
        <v>719557010000</v>
      </c>
      <c r="E12" s="32">
        <f t="shared" si="3"/>
        <v>7195335610000</v>
      </c>
      <c r="F12" s="32">
        <f t="shared" si="3"/>
        <v>14390669150000</v>
      </c>
    </row>
    <row r="13" spans="1:6" x14ac:dyDescent="0.25">
      <c r="A13" s="101"/>
      <c r="B13" s="103" t="s">
        <v>12</v>
      </c>
      <c r="C13" s="104"/>
      <c r="D13" s="104"/>
      <c r="E13" s="104"/>
      <c r="F13" s="105"/>
    </row>
    <row r="14" spans="1:6" x14ac:dyDescent="0.25">
      <c r="A14" s="102"/>
      <c r="B14" s="106"/>
      <c r="C14" s="107"/>
      <c r="D14" s="107"/>
      <c r="E14" s="107"/>
      <c r="F14" s="108"/>
    </row>
    <row r="15" spans="1:6" ht="88.5" customHeight="1" x14ac:dyDescent="0.25">
      <c r="A15" s="6"/>
      <c r="B15" s="9" t="s">
        <v>40</v>
      </c>
      <c r="C15" s="31">
        <f t="shared" ref="C15:F15" si="4">(C8+C9+C10)*0.022</f>
        <v>1572458041</v>
      </c>
      <c r="D15" s="31">
        <f t="shared" si="4"/>
        <v>15725147900</v>
      </c>
      <c r="E15" s="31">
        <f t="shared" si="4"/>
        <v>157245804100</v>
      </c>
      <c r="F15" s="31">
        <f t="shared" si="4"/>
        <v>314491608200</v>
      </c>
    </row>
    <row r="16" spans="1:6" x14ac:dyDescent="0.25">
      <c r="A16" s="20"/>
      <c r="B16" s="95" t="s">
        <v>13</v>
      </c>
      <c r="C16" s="109"/>
      <c r="D16" s="109"/>
      <c r="E16" s="109"/>
      <c r="F16" s="110"/>
    </row>
    <row r="17" spans="1:6" ht="56.25" customHeight="1" x14ac:dyDescent="0.25">
      <c r="A17" s="15">
        <v>3.1</v>
      </c>
      <c r="B17" s="9" t="s">
        <v>14</v>
      </c>
      <c r="C17" s="32">
        <f t="shared" ref="C17:F17" si="5">C12*0.2</f>
        <v>14390838900</v>
      </c>
      <c r="D17" s="32">
        <f t="shared" si="5"/>
        <v>143911402000</v>
      </c>
      <c r="E17" s="32">
        <f t="shared" si="5"/>
        <v>1439067122000</v>
      </c>
      <c r="F17" s="32">
        <f t="shared" si="5"/>
        <v>2878133830000</v>
      </c>
    </row>
    <row r="18" spans="1:6" ht="58.5" customHeight="1" x14ac:dyDescent="0.25">
      <c r="A18" s="15" t="s">
        <v>15</v>
      </c>
      <c r="B18" s="11" t="s">
        <v>41</v>
      </c>
      <c r="C18" s="33">
        <v>985923239</v>
      </c>
      <c r="D18" s="33">
        <v>9835085016</v>
      </c>
      <c r="E18" s="33">
        <v>98399144916</v>
      </c>
      <c r="F18" s="33">
        <v>196794028530</v>
      </c>
    </row>
    <row r="19" spans="1:6" ht="25.5" x14ac:dyDescent="0.25">
      <c r="A19" s="22"/>
      <c r="B19" s="23" t="s">
        <v>42</v>
      </c>
      <c r="C19" s="34">
        <f t="shared" ref="C19:F19" si="6">C12+C15+C17</f>
        <v>87917491441</v>
      </c>
      <c r="D19" s="34">
        <f t="shared" si="6"/>
        <v>879193559900</v>
      </c>
      <c r="E19" s="34">
        <f t="shared" si="6"/>
        <v>8791648536100</v>
      </c>
      <c r="F19" s="34">
        <f t="shared" si="6"/>
        <v>17583294588200</v>
      </c>
    </row>
    <row r="21" spans="1:6" ht="153" x14ac:dyDescent="0.25">
      <c r="A21" s="26" t="s">
        <v>16</v>
      </c>
      <c r="B21" s="26" t="s">
        <v>44</v>
      </c>
      <c r="C21" s="26" t="s">
        <v>22</v>
      </c>
      <c r="D21" s="26" t="s">
        <v>45</v>
      </c>
      <c r="E21" s="26" t="s">
        <v>46</v>
      </c>
    </row>
    <row r="22" spans="1:6" x14ac:dyDescent="0.25">
      <c r="A22" s="27" t="s">
        <v>17</v>
      </c>
      <c r="B22" s="28">
        <f>'итого по ФС'!B22+'Итого по МС'!B22+'Асс РТС'!C33</f>
        <v>694100</v>
      </c>
      <c r="C22" s="28">
        <f t="shared" ref="C22:C25" si="7">B22*0.023</f>
        <v>15964.3</v>
      </c>
      <c r="D22" s="21">
        <f t="shared" ref="D22:D25" si="8">C22*15000*2</f>
        <v>478929000</v>
      </c>
      <c r="E22" s="21">
        <f t="shared" ref="E22:E25" si="9">C22*4.7*24*365*1.5</f>
        <v>985923239.4000001</v>
      </c>
    </row>
    <row r="23" spans="1:6" ht="25.5" x14ac:dyDescent="0.25">
      <c r="A23" s="27" t="s">
        <v>18</v>
      </c>
      <c r="B23" s="28">
        <f>'итого по ФС'!B23+'Итого по МС'!B23+'Асс РТС'!C34</f>
        <v>6924000</v>
      </c>
      <c r="C23" s="28">
        <f t="shared" si="7"/>
        <v>159252</v>
      </c>
      <c r="D23" s="21">
        <f t="shared" si="8"/>
        <v>4777560000</v>
      </c>
      <c r="E23" s="21">
        <f t="shared" si="9"/>
        <v>9835085016.0000019</v>
      </c>
    </row>
    <row r="24" spans="1:6" x14ac:dyDescent="0.25">
      <c r="A24" s="27" t="s">
        <v>19</v>
      </c>
      <c r="B24" s="28">
        <f>'итого по ФС'!B24+'Итого по МС'!B24+'Асс РТС'!C35</f>
        <v>69274000</v>
      </c>
      <c r="C24" s="28">
        <f t="shared" si="7"/>
        <v>1593302</v>
      </c>
      <c r="D24" s="21">
        <f t="shared" si="8"/>
        <v>47799060000</v>
      </c>
      <c r="E24" s="21">
        <f t="shared" si="9"/>
        <v>98399144916.000015</v>
      </c>
    </row>
    <row r="25" spans="1:6" x14ac:dyDescent="0.25">
      <c r="A25" s="27" t="s">
        <v>20</v>
      </c>
      <c r="B25" s="28">
        <f>'итого по ФС'!B25+'Итого по МС'!B25+'Асс РТС'!C36</f>
        <v>138545000</v>
      </c>
      <c r="C25" s="28">
        <f t="shared" si="7"/>
        <v>3186535</v>
      </c>
      <c r="D25" s="21">
        <f t="shared" si="8"/>
        <v>95596050000</v>
      </c>
      <c r="E25" s="21">
        <f t="shared" si="9"/>
        <v>196794028530</v>
      </c>
    </row>
  </sheetData>
  <mergeCells count="6">
    <mergeCell ref="B3:F3"/>
    <mergeCell ref="C4:F4"/>
    <mergeCell ref="A13:A14"/>
    <mergeCell ref="B13:F14"/>
    <mergeCell ref="B16:F16"/>
    <mergeCell ref="C7:F7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G22" sqref="G22"/>
    </sheetView>
  </sheetViews>
  <sheetFormatPr defaultRowHeight="15" x14ac:dyDescent="0.25"/>
  <cols>
    <col min="2" max="2" width="14.42578125" customWidth="1"/>
    <col min="3" max="3" width="18.140625" customWidth="1"/>
    <col min="4" max="4" width="18" customWidth="1"/>
    <col min="5" max="5" width="19.85546875" customWidth="1"/>
    <col min="6" max="6" width="18.5703125" customWidth="1"/>
  </cols>
  <sheetData>
    <row r="1" spans="1:6" x14ac:dyDescent="0.25">
      <c r="A1" t="s">
        <v>48</v>
      </c>
    </row>
    <row r="2" spans="1:6" ht="25.5" x14ac:dyDescent="0.25">
      <c r="A2" s="35" t="s">
        <v>0</v>
      </c>
      <c r="B2" s="36"/>
      <c r="C2" s="37" t="s">
        <v>1</v>
      </c>
      <c r="D2" s="37" t="s">
        <v>2</v>
      </c>
      <c r="E2" s="37" t="s">
        <v>3</v>
      </c>
      <c r="F2" s="37" t="s">
        <v>4</v>
      </c>
    </row>
    <row r="3" spans="1:6" x14ac:dyDescent="0.25">
      <c r="A3" s="38">
        <v>1</v>
      </c>
      <c r="B3" s="74" t="s">
        <v>5</v>
      </c>
      <c r="C3" s="75"/>
      <c r="D3" s="75"/>
      <c r="E3" s="75"/>
      <c r="F3" s="76"/>
    </row>
    <row r="4" spans="1:6" ht="63.75" customHeight="1" x14ac:dyDescent="0.25">
      <c r="A4" s="36"/>
      <c r="B4" s="39" t="s">
        <v>29</v>
      </c>
      <c r="C4" s="85">
        <v>1055</v>
      </c>
      <c r="D4" s="86"/>
      <c r="E4" s="86"/>
      <c r="F4" s="87"/>
    </row>
    <row r="5" spans="1:6" ht="81" x14ac:dyDescent="0.25">
      <c r="A5" s="36" t="s">
        <v>30</v>
      </c>
      <c r="B5" s="39" t="s">
        <v>47</v>
      </c>
      <c r="C5" s="54">
        <f>C4/100</f>
        <v>10.55</v>
      </c>
      <c r="D5" s="54">
        <v>105</v>
      </c>
      <c r="E5" s="54">
        <v>1055</v>
      </c>
      <c r="F5" s="54">
        <f>C4*2</f>
        <v>2110</v>
      </c>
    </row>
    <row r="6" spans="1:6" ht="145.5" customHeight="1" x14ac:dyDescent="0.25">
      <c r="A6" s="36" t="s">
        <v>32</v>
      </c>
      <c r="B6" s="40" t="s">
        <v>33</v>
      </c>
      <c r="C6" s="54">
        <f t="shared" ref="C6:F6" si="0">C5*2.5</f>
        <v>26.375</v>
      </c>
      <c r="D6" s="54">
        <f t="shared" si="0"/>
        <v>262.5</v>
      </c>
      <c r="E6" s="54">
        <f t="shared" si="0"/>
        <v>2637.5</v>
      </c>
      <c r="F6" s="54">
        <f t="shared" si="0"/>
        <v>5275</v>
      </c>
    </row>
    <row r="7" spans="1:6" ht="102" x14ac:dyDescent="0.25">
      <c r="A7" s="39" t="s">
        <v>6</v>
      </c>
      <c r="B7" s="39" t="s">
        <v>34</v>
      </c>
      <c r="C7" s="88">
        <v>44800</v>
      </c>
      <c r="D7" s="89"/>
      <c r="E7" s="89"/>
      <c r="F7" s="90"/>
    </row>
    <row r="8" spans="1:6" ht="51" x14ac:dyDescent="0.25">
      <c r="A8" s="41" t="s">
        <v>7</v>
      </c>
      <c r="B8" s="40" t="s">
        <v>35</v>
      </c>
      <c r="C8" s="56">
        <f>C6*C7*1000</f>
        <v>1181600000</v>
      </c>
      <c r="D8" s="56">
        <f>D6*C7*1000</f>
        <v>11760000000</v>
      </c>
      <c r="E8" s="56">
        <f>E6*C7*1000</f>
        <v>118160000000</v>
      </c>
      <c r="F8" s="56">
        <f>F6*C7*1000</f>
        <v>236320000000</v>
      </c>
    </row>
    <row r="9" spans="1:6" ht="93" customHeight="1" x14ac:dyDescent="0.25">
      <c r="A9" s="42" t="s">
        <v>8</v>
      </c>
      <c r="B9" s="43" t="s">
        <v>36</v>
      </c>
      <c r="C9" s="56">
        <f>C5*350000</f>
        <v>3692500.0000000005</v>
      </c>
      <c r="D9" s="56">
        <f>D5*350000</f>
        <v>36750000</v>
      </c>
      <c r="E9" s="56">
        <f>E5*350000</f>
        <v>369250000</v>
      </c>
      <c r="F9" s="56">
        <f>F5*350000</f>
        <v>738500000</v>
      </c>
    </row>
    <row r="10" spans="1:6" ht="167.25" customHeight="1" x14ac:dyDescent="0.25">
      <c r="A10" s="41" t="s">
        <v>9</v>
      </c>
      <c r="B10" s="44" t="s">
        <v>37</v>
      </c>
      <c r="C10" s="56">
        <f>C8*1.3</f>
        <v>1536080000</v>
      </c>
      <c r="D10" s="56">
        <f t="shared" ref="D10:F10" si="1">D8*1.3</f>
        <v>15288000000</v>
      </c>
      <c r="E10" s="56">
        <f t="shared" si="1"/>
        <v>153608000000</v>
      </c>
      <c r="F10" s="56">
        <f t="shared" si="1"/>
        <v>307216000000</v>
      </c>
    </row>
    <row r="11" spans="1:6" ht="114.75" x14ac:dyDescent="0.25">
      <c r="A11" s="41" t="s">
        <v>10</v>
      </c>
      <c r="B11" s="40" t="s">
        <v>38</v>
      </c>
      <c r="C11" s="56">
        <v>17940000</v>
      </c>
      <c r="D11" s="56">
        <v>181470000</v>
      </c>
      <c r="E11" s="56">
        <v>1820220000</v>
      </c>
      <c r="F11" s="56">
        <v>3639750000</v>
      </c>
    </row>
    <row r="12" spans="1:6" ht="48" customHeight="1" x14ac:dyDescent="0.25">
      <c r="A12" s="45" t="s">
        <v>11</v>
      </c>
      <c r="B12" s="45" t="s">
        <v>39</v>
      </c>
      <c r="C12" s="57">
        <f t="shared" ref="C12:F12" si="2">C8+C10+C9+C11</f>
        <v>2739312500</v>
      </c>
      <c r="D12" s="57">
        <f t="shared" si="2"/>
        <v>27266220000</v>
      </c>
      <c r="E12" s="57">
        <f t="shared" si="2"/>
        <v>273957470000</v>
      </c>
      <c r="F12" s="57">
        <f t="shared" si="2"/>
        <v>547914250000</v>
      </c>
    </row>
    <row r="13" spans="1:6" x14ac:dyDescent="0.25">
      <c r="A13" s="77"/>
      <c r="B13" s="79" t="s">
        <v>12</v>
      </c>
      <c r="C13" s="80"/>
      <c r="D13" s="80"/>
      <c r="E13" s="80"/>
      <c r="F13" s="81"/>
    </row>
    <row r="14" spans="1:6" x14ac:dyDescent="0.25">
      <c r="A14" s="78"/>
      <c r="B14" s="82"/>
      <c r="C14" s="83"/>
      <c r="D14" s="83"/>
      <c r="E14" s="83"/>
      <c r="F14" s="84"/>
    </row>
    <row r="15" spans="1:6" ht="100.5" customHeight="1" x14ac:dyDescent="0.25">
      <c r="A15" s="36"/>
      <c r="B15" s="39" t="s">
        <v>40</v>
      </c>
      <c r="C15" s="56">
        <f t="shared" ref="C15:F15" si="3">(C8+C9+C10)*0.022</f>
        <v>59870195</v>
      </c>
      <c r="D15" s="56">
        <f t="shared" si="3"/>
        <v>595864500</v>
      </c>
      <c r="E15" s="56">
        <f t="shared" si="3"/>
        <v>5987019500</v>
      </c>
      <c r="F15" s="56">
        <f t="shared" si="3"/>
        <v>11974039000</v>
      </c>
    </row>
    <row r="16" spans="1:6" x14ac:dyDescent="0.25">
      <c r="A16" s="46"/>
      <c r="B16" s="74" t="s">
        <v>13</v>
      </c>
      <c r="C16" s="91"/>
      <c r="D16" s="91"/>
      <c r="E16" s="91"/>
      <c r="F16" s="92"/>
    </row>
    <row r="17" spans="1:6" ht="51" x14ac:dyDescent="0.25">
      <c r="A17" s="42">
        <v>3.1</v>
      </c>
      <c r="B17" s="39" t="s">
        <v>14</v>
      </c>
      <c r="C17" s="57">
        <f t="shared" ref="C17:F17" si="4">C12*0.2</f>
        <v>547862500</v>
      </c>
      <c r="D17" s="57">
        <f t="shared" si="4"/>
        <v>5453244000</v>
      </c>
      <c r="E17" s="57">
        <f t="shared" si="4"/>
        <v>54791494000</v>
      </c>
      <c r="F17" s="57">
        <f t="shared" si="4"/>
        <v>109582850000</v>
      </c>
    </row>
    <row r="18" spans="1:6" ht="89.25" x14ac:dyDescent="0.25">
      <c r="A18" s="42" t="s">
        <v>15</v>
      </c>
      <c r="B18" s="40" t="s">
        <v>41</v>
      </c>
      <c r="C18" s="55">
        <v>36931284</v>
      </c>
      <c r="D18" s="55">
        <v>373574142</v>
      </c>
      <c r="E18" s="55">
        <v>3747104892</v>
      </c>
      <c r="F18" s="55">
        <v>7492789350</v>
      </c>
    </row>
    <row r="19" spans="1:6" ht="38.25" x14ac:dyDescent="0.25">
      <c r="A19" s="48"/>
      <c r="B19" s="49" t="s">
        <v>42</v>
      </c>
      <c r="C19" s="67">
        <f t="shared" ref="C19:F19" si="5">C12+C15+C17</f>
        <v>3347045195</v>
      </c>
      <c r="D19" s="67">
        <f t="shared" si="5"/>
        <v>33315328500</v>
      </c>
      <c r="E19" s="67">
        <f t="shared" si="5"/>
        <v>334735983500</v>
      </c>
      <c r="F19" s="67">
        <f t="shared" si="5"/>
        <v>669471139000</v>
      </c>
    </row>
    <row r="22" spans="1:6" ht="153" x14ac:dyDescent="0.25">
      <c r="A22" s="50" t="s">
        <v>16</v>
      </c>
      <c r="B22" s="50" t="s">
        <v>44</v>
      </c>
      <c r="C22" s="50" t="s">
        <v>22</v>
      </c>
      <c r="D22" s="50" t="s">
        <v>45</v>
      </c>
      <c r="E22" s="50" t="s">
        <v>46</v>
      </c>
    </row>
    <row r="23" spans="1:6" x14ac:dyDescent="0.25">
      <c r="A23" s="51" t="s">
        <v>17</v>
      </c>
      <c r="B23" s="52">
        <v>26000</v>
      </c>
      <c r="C23" s="52">
        <f t="shared" ref="C23:C26" si="6">B23*0.023</f>
        <v>598</v>
      </c>
      <c r="D23" s="47">
        <f t="shared" ref="D23:D26" si="7">C23*15000*2</f>
        <v>17940000</v>
      </c>
      <c r="E23" s="47">
        <f t="shared" ref="E23:E26" si="8">C23*4.7*24*365*1.5</f>
        <v>36931283.999999993</v>
      </c>
    </row>
    <row r="24" spans="1:6" ht="25.5" x14ac:dyDescent="0.25">
      <c r="A24" s="51" t="s">
        <v>18</v>
      </c>
      <c r="B24" s="52">
        <v>263000</v>
      </c>
      <c r="C24" s="52">
        <f t="shared" si="6"/>
        <v>6049</v>
      </c>
      <c r="D24" s="47">
        <f t="shared" si="7"/>
        <v>181470000</v>
      </c>
      <c r="E24" s="47">
        <f t="shared" si="8"/>
        <v>373574141.99999994</v>
      </c>
    </row>
    <row r="25" spans="1:6" x14ac:dyDescent="0.25">
      <c r="A25" s="51" t="s">
        <v>19</v>
      </c>
      <c r="B25" s="52">
        <v>2638000</v>
      </c>
      <c r="C25" s="52">
        <f t="shared" si="6"/>
        <v>60674</v>
      </c>
      <c r="D25" s="47">
        <f t="shared" si="7"/>
        <v>1820220000</v>
      </c>
      <c r="E25" s="47">
        <f t="shared" si="8"/>
        <v>3747104891.999999</v>
      </c>
    </row>
    <row r="26" spans="1:6" x14ac:dyDescent="0.25">
      <c r="A26" s="51" t="s">
        <v>20</v>
      </c>
      <c r="B26" s="52">
        <v>5275000</v>
      </c>
      <c r="C26" s="52">
        <f t="shared" si="6"/>
        <v>121325</v>
      </c>
      <c r="D26" s="47">
        <f t="shared" si="7"/>
        <v>3639750000</v>
      </c>
      <c r="E26" s="47">
        <f t="shared" si="8"/>
        <v>7492789350</v>
      </c>
    </row>
  </sheetData>
  <mergeCells count="6">
    <mergeCell ref="B3:F3"/>
    <mergeCell ref="A13:A14"/>
    <mergeCell ref="B13:F14"/>
    <mergeCell ref="B16:F16"/>
    <mergeCell ref="C4:F4"/>
    <mergeCell ref="C7:F7"/>
  </mergeCells>
  <pageMargins left="0.7" right="0.7" top="0.75" bottom="0.75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B9" sqref="B9:B10"/>
    </sheetView>
  </sheetViews>
  <sheetFormatPr defaultRowHeight="15" x14ac:dyDescent="0.25"/>
  <cols>
    <col min="2" max="2" width="18.7109375" customWidth="1"/>
    <col min="3" max="3" width="18.140625" customWidth="1"/>
    <col min="4" max="4" width="18.42578125" customWidth="1"/>
    <col min="5" max="5" width="20.140625" customWidth="1"/>
    <col min="6" max="6" width="20.28515625" customWidth="1"/>
  </cols>
  <sheetData>
    <row r="1" spans="1:6" x14ac:dyDescent="0.25">
      <c r="A1" t="s">
        <v>49</v>
      </c>
    </row>
    <row r="2" spans="1:6" ht="25.5" x14ac:dyDescent="0.25">
      <c r="A2" s="35" t="s">
        <v>0</v>
      </c>
      <c r="B2" s="36"/>
      <c r="C2" s="37" t="s">
        <v>1</v>
      </c>
      <c r="D2" s="37" t="s">
        <v>2</v>
      </c>
      <c r="E2" s="37" t="s">
        <v>3</v>
      </c>
      <c r="F2" s="37" t="s">
        <v>4</v>
      </c>
    </row>
    <row r="3" spans="1:6" x14ac:dyDescent="0.25">
      <c r="A3" s="38">
        <v>1</v>
      </c>
      <c r="B3" s="74" t="s">
        <v>5</v>
      </c>
      <c r="C3" s="75"/>
      <c r="D3" s="75"/>
      <c r="E3" s="75"/>
      <c r="F3" s="76"/>
    </row>
    <row r="4" spans="1:6" ht="25.5" x14ac:dyDescent="0.25">
      <c r="A4" s="36"/>
      <c r="B4" s="39" t="s">
        <v>29</v>
      </c>
      <c r="C4" s="85">
        <v>1344</v>
      </c>
      <c r="D4" s="86"/>
      <c r="E4" s="86"/>
      <c r="F4" s="87"/>
    </row>
    <row r="5" spans="1:6" ht="53.25" x14ac:dyDescent="0.25">
      <c r="A5" s="36" t="s">
        <v>30</v>
      </c>
      <c r="B5" s="39" t="s">
        <v>47</v>
      </c>
      <c r="C5" s="54">
        <f>C4/100</f>
        <v>13.44</v>
      </c>
      <c r="D5" s="54">
        <v>134</v>
      </c>
      <c r="E5" s="54">
        <v>1344</v>
      </c>
      <c r="F5" s="54">
        <f>C4*2</f>
        <v>2688</v>
      </c>
    </row>
    <row r="6" spans="1:6" ht="114.75" x14ac:dyDescent="0.25">
      <c r="A6" s="36" t="s">
        <v>32</v>
      </c>
      <c r="B6" s="40" t="s">
        <v>33</v>
      </c>
      <c r="C6" s="54">
        <f>C5*2.5</f>
        <v>33.6</v>
      </c>
      <c r="D6" s="54">
        <f t="shared" ref="D6:F6" si="0">D5*2.5</f>
        <v>335</v>
      </c>
      <c r="E6" s="54">
        <f t="shared" si="0"/>
        <v>3360</v>
      </c>
      <c r="F6" s="54">
        <f t="shared" si="0"/>
        <v>6720</v>
      </c>
    </row>
    <row r="7" spans="1:6" ht="63.75" x14ac:dyDescent="0.25">
      <c r="A7" s="39" t="s">
        <v>6</v>
      </c>
      <c r="B7" s="39" t="s">
        <v>34</v>
      </c>
      <c r="C7" s="88">
        <v>44800</v>
      </c>
      <c r="D7" s="89"/>
      <c r="E7" s="89"/>
      <c r="F7" s="90"/>
    </row>
    <row r="8" spans="1:6" ht="38.25" x14ac:dyDescent="0.25">
      <c r="A8" s="41" t="s">
        <v>7</v>
      </c>
      <c r="B8" s="40" t="s">
        <v>35</v>
      </c>
      <c r="C8" s="56">
        <f>C6*C7*1000</f>
        <v>1505280000</v>
      </c>
      <c r="D8" s="56">
        <f>D6*C7*1000</f>
        <v>15008000000</v>
      </c>
      <c r="E8" s="56">
        <f>E6*C7*1000</f>
        <v>150528000000</v>
      </c>
      <c r="F8" s="56">
        <f>F6*C7*1000</f>
        <v>301056000000</v>
      </c>
    </row>
    <row r="9" spans="1:6" ht="84" customHeight="1" x14ac:dyDescent="0.25">
      <c r="A9" s="42" t="s">
        <v>8</v>
      </c>
      <c r="B9" s="72" t="s">
        <v>36</v>
      </c>
      <c r="C9" s="56">
        <f>C5*350000</f>
        <v>4704000</v>
      </c>
      <c r="D9" s="56">
        <f t="shared" ref="D9:F9" si="1">D5*350000</f>
        <v>46900000</v>
      </c>
      <c r="E9" s="56">
        <f t="shared" si="1"/>
        <v>470400000</v>
      </c>
      <c r="F9" s="56">
        <f t="shared" si="1"/>
        <v>940800000</v>
      </c>
    </row>
    <row r="10" spans="1:6" ht="140.25" x14ac:dyDescent="0.25">
      <c r="A10" s="41" t="s">
        <v>9</v>
      </c>
      <c r="B10" s="73" t="s">
        <v>37</v>
      </c>
      <c r="C10" s="56">
        <f t="shared" ref="C10:F10" si="2">C8*1.3</f>
        <v>1956864000</v>
      </c>
      <c r="D10" s="56">
        <f t="shared" si="2"/>
        <v>19510400000</v>
      </c>
      <c r="E10" s="56">
        <f t="shared" si="2"/>
        <v>195686400000</v>
      </c>
      <c r="F10" s="56">
        <f t="shared" si="2"/>
        <v>391372800000</v>
      </c>
    </row>
    <row r="11" spans="1:6" ht="76.5" x14ac:dyDescent="0.25">
      <c r="A11" s="41" t="s">
        <v>10</v>
      </c>
      <c r="B11" s="40" t="s">
        <v>38</v>
      </c>
      <c r="C11" s="56">
        <v>23460000</v>
      </c>
      <c r="D11" s="56">
        <v>23115000</v>
      </c>
      <c r="E11" s="56">
        <v>2318400000</v>
      </c>
      <c r="F11" s="56">
        <v>4636800000</v>
      </c>
    </row>
    <row r="12" spans="1:6" ht="38.25" x14ac:dyDescent="0.25">
      <c r="A12" s="45" t="s">
        <v>11</v>
      </c>
      <c r="B12" s="45" t="s">
        <v>39</v>
      </c>
      <c r="C12" s="57">
        <f t="shared" ref="C12:F12" si="3">C8+C10+C9+C11</f>
        <v>3490308000</v>
      </c>
      <c r="D12" s="57">
        <f t="shared" si="3"/>
        <v>34588415000</v>
      </c>
      <c r="E12" s="57">
        <f t="shared" si="3"/>
        <v>349003200000</v>
      </c>
      <c r="F12" s="57">
        <f t="shared" si="3"/>
        <v>698006400000</v>
      </c>
    </row>
    <row r="13" spans="1:6" x14ac:dyDescent="0.25">
      <c r="A13" s="77"/>
      <c r="B13" s="79" t="s">
        <v>12</v>
      </c>
      <c r="C13" s="80"/>
      <c r="D13" s="80"/>
      <c r="E13" s="80"/>
      <c r="F13" s="81"/>
    </row>
    <row r="14" spans="1:6" x14ac:dyDescent="0.25">
      <c r="A14" s="78"/>
      <c r="B14" s="82"/>
      <c r="C14" s="83"/>
      <c r="D14" s="83"/>
      <c r="E14" s="83"/>
      <c r="F14" s="84"/>
    </row>
    <row r="15" spans="1:6" ht="76.5" x14ac:dyDescent="0.25">
      <c r="A15" s="36"/>
      <c r="B15" s="39" t="s">
        <v>40</v>
      </c>
      <c r="C15" s="56">
        <f t="shared" ref="C15:F15" si="4">(C8+C9+C10)*0.022</f>
        <v>76270656</v>
      </c>
      <c r="D15" s="56">
        <f t="shared" si="4"/>
        <v>760436600</v>
      </c>
      <c r="E15" s="56">
        <f t="shared" si="4"/>
        <v>7627065600</v>
      </c>
      <c r="F15" s="56">
        <f t="shared" si="4"/>
        <v>15254131200</v>
      </c>
    </row>
    <row r="16" spans="1:6" x14ac:dyDescent="0.25">
      <c r="A16" s="46"/>
      <c r="B16" s="74" t="s">
        <v>13</v>
      </c>
      <c r="C16" s="91"/>
      <c r="D16" s="91"/>
      <c r="E16" s="91"/>
      <c r="F16" s="92"/>
    </row>
    <row r="17" spans="1:6" ht="51" x14ac:dyDescent="0.25">
      <c r="A17" s="42">
        <v>3.1</v>
      </c>
      <c r="B17" s="39" t="s">
        <v>14</v>
      </c>
      <c r="C17" s="57">
        <f t="shared" ref="C17:F17" si="5">C12*0.2</f>
        <v>698061600</v>
      </c>
      <c r="D17" s="57">
        <f t="shared" si="5"/>
        <v>6917683000</v>
      </c>
      <c r="E17" s="57">
        <f t="shared" si="5"/>
        <v>69800640000</v>
      </c>
      <c r="F17" s="57">
        <f t="shared" si="5"/>
        <v>139601280000</v>
      </c>
    </row>
    <row r="18" spans="1:6" ht="63.75" x14ac:dyDescent="0.25">
      <c r="A18" s="42" t="s">
        <v>15</v>
      </c>
      <c r="B18" s="40" t="s">
        <v>41</v>
      </c>
      <c r="C18" s="55">
        <v>48294756</v>
      </c>
      <c r="D18" s="55">
        <v>475845390</v>
      </c>
      <c r="E18" s="55">
        <v>4772658240</v>
      </c>
      <c r="F18" s="55">
        <v>9454316480</v>
      </c>
    </row>
    <row r="19" spans="1:6" ht="25.5" x14ac:dyDescent="0.25">
      <c r="A19" s="48"/>
      <c r="B19" s="49" t="s">
        <v>42</v>
      </c>
      <c r="C19" s="58">
        <f t="shared" ref="C19:F19" si="6">C12+C15+C17</f>
        <v>4264640256</v>
      </c>
      <c r="D19" s="58">
        <f t="shared" si="6"/>
        <v>42266534600</v>
      </c>
      <c r="E19" s="58">
        <f t="shared" si="6"/>
        <v>426430905600</v>
      </c>
      <c r="F19" s="58">
        <f t="shared" si="6"/>
        <v>852861811200</v>
      </c>
    </row>
    <row r="22" spans="1:6" ht="153" x14ac:dyDescent="0.25">
      <c r="A22" s="50" t="s">
        <v>16</v>
      </c>
      <c r="B22" s="50" t="s">
        <v>44</v>
      </c>
      <c r="C22" s="50" t="s">
        <v>22</v>
      </c>
      <c r="D22" s="50" t="s">
        <v>45</v>
      </c>
      <c r="E22" s="50" t="s">
        <v>46</v>
      </c>
    </row>
    <row r="23" spans="1:6" x14ac:dyDescent="0.25">
      <c r="A23" s="51" t="s">
        <v>17</v>
      </c>
      <c r="B23" s="52">
        <v>34000</v>
      </c>
      <c r="C23" s="52">
        <f t="shared" ref="C23:C26" si="7">B23*0.023</f>
        <v>782</v>
      </c>
      <c r="D23" s="47">
        <f t="shared" ref="D23:D26" si="8">C23*15000*2</f>
        <v>23460000</v>
      </c>
      <c r="E23" s="47">
        <f t="shared" ref="E23:E26" si="9">C23*4.7*24*365*1.5</f>
        <v>48294756.000000007</v>
      </c>
    </row>
    <row r="24" spans="1:6" ht="25.5" x14ac:dyDescent="0.25">
      <c r="A24" s="51" t="s">
        <v>18</v>
      </c>
      <c r="B24" s="52">
        <v>335000</v>
      </c>
      <c r="C24" s="52">
        <f t="shared" si="7"/>
        <v>7705</v>
      </c>
      <c r="D24" s="47">
        <f t="shared" si="8"/>
        <v>231150000</v>
      </c>
      <c r="E24" s="47">
        <f t="shared" si="9"/>
        <v>475845390</v>
      </c>
    </row>
    <row r="25" spans="1:6" x14ac:dyDescent="0.25">
      <c r="A25" s="51" t="s">
        <v>19</v>
      </c>
      <c r="B25" s="52">
        <v>3360000</v>
      </c>
      <c r="C25" s="52">
        <f t="shared" si="7"/>
        <v>77280</v>
      </c>
      <c r="D25" s="47">
        <f t="shared" si="8"/>
        <v>2318400000</v>
      </c>
      <c r="E25" s="47">
        <f t="shared" si="9"/>
        <v>4772658240</v>
      </c>
    </row>
    <row r="26" spans="1:6" x14ac:dyDescent="0.25">
      <c r="A26" s="51" t="s">
        <v>20</v>
      </c>
      <c r="B26" s="52">
        <v>6720000</v>
      </c>
      <c r="C26" s="52">
        <f t="shared" si="7"/>
        <v>154560</v>
      </c>
      <c r="D26" s="47">
        <f t="shared" si="8"/>
        <v>4636800000</v>
      </c>
      <c r="E26" s="47">
        <f t="shared" si="9"/>
        <v>9545316480</v>
      </c>
    </row>
  </sheetData>
  <mergeCells count="6">
    <mergeCell ref="B3:F3"/>
    <mergeCell ref="A13:A14"/>
    <mergeCell ref="B13:F14"/>
    <mergeCell ref="B16:F16"/>
    <mergeCell ref="C4:F4"/>
    <mergeCell ref="C7:F7"/>
  </mergeCells>
  <pageMargins left="0.7" right="0.7" top="0.75" bottom="0.75" header="0.3" footer="0.3"/>
  <pageSetup paperSize="9" scale="8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J17" sqref="J17"/>
    </sheetView>
  </sheetViews>
  <sheetFormatPr defaultRowHeight="15" x14ac:dyDescent="0.25"/>
  <cols>
    <col min="2" max="2" width="15.7109375" customWidth="1"/>
    <col min="3" max="3" width="17.28515625" customWidth="1"/>
    <col min="4" max="4" width="17.5703125" customWidth="1"/>
    <col min="5" max="5" width="17.7109375" customWidth="1"/>
    <col min="6" max="6" width="22" customWidth="1"/>
  </cols>
  <sheetData>
    <row r="1" spans="1:6" x14ac:dyDescent="0.25">
      <c r="A1" t="s">
        <v>50</v>
      </c>
    </row>
    <row r="2" spans="1:6" ht="25.5" x14ac:dyDescent="0.25">
      <c r="A2" s="35" t="s">
        <v>0</v>
      </c>
      <c r="B2" s="36"/>
      <c r="C2" s="37" t="s">
        <v>1</v>
      </c>
      <c r="D2" s="37" t="s">
        <v>2</v>
      </c>
      <c r="E2" s="37" t="s">
        <v>3</v>
      </c>
      <c r="F2" s="37" t="s">
        <v>4</v>
      </c>
    </row>
    <row r="3" spans="1:6" x14ac:dyDescent="0.25">
      <c r="A3" s="38">
        <v>1</v>
      </c>
      <c r="B3" s="74" t="s">
        <v>5</v>
      </c>
      <c r="C3" s="75"/>
      <c r="D3" s="75"/>
      <c r="E3" s="75"/>
      <c r="F3" s="76"/>
    </row>
    <row r="4" spans="1:6" ht="36" customHeight="1" x14ac:dyDescent="0.25">
      <c r="A4" s="36"/>
      <c r="B4" s="39" t="s">
        <v>29</v>
      </c>
      <c r="C4" s="85">
        <v>1523</v>
      </c>
      <c r="D4" s="86"/>
      <c r="E4" s="86"/>
      <c r="F4" s="87"/>
    </row>
    <row r="5" spans="1:6" ht="87.75" customHeight="1" x14ac:dyDescent="0.25">
      <c r="A5" s="36" t="s">
        <v>30</v>
      </c>
      <c r="B5" s="39" t="s">
        <v>47</v>
      </c>
      <c r="C5" s="54">
        <f>C4/100</f>
        <v>15.23</v>
      </c>
      <c r="D5" s="54">
        <v>152</v>
      </c>
      <c r="E5" s="54">
        <v>1523</v>
      </c>
      <c r="F5" s="54">
        <f>C4*2</f>
        <v>3046</v>
      </c>
    </row>
    <row r="6" spans="1:6" ht="135" customHeight="1" x14ac:dyDescent="0.25">
      <c r="A6" s="36" t="s">
        <v>32</v>
      </c>
      <c r="B6" s="40" t="s">
        <v>33</v>
      </c>
      <c r="C6" s="54">
        <f t="shared" ref="C6:F6" si="0">C5*2.5</f>
        <v>38.075000000000003</v>
      </c>
      <c r="D6" s="54">
        <f t="shared" si="0"/>
        <v>380</v>
      </c>
      <c r="E6" s="54">
        <f t="shared" si="0"/>
        <v>3807.5</v>
      </c>
      <c r="F6" s="54">
        <f t="shared" si="0"/>
        <v>7615</v>
      </c>
    </row>
    <row r="7" spans="1:6" ht="89.25" x14ac:dyDescent="0.25">
      <c r="A7" s="39" t="s">
        <v>6</v>
      </c>
      <c r="B7" s="39" t="s">
        <v>34</v>
      </c>
      <c r="C7" s="88">
        <v>44800</v>
      </c>
      <c r="D7" s="89"/>
      <c r="E7" s="89"/>
      <c r="F7" s="90"/>
    </row>
    <row r="8" spans="1:6" ht="51" x14ac:dyDescent="0.25">
      <c r="A8" s="41" t="s">
        <v>7</v>
      </c>
      <c r="B8" s="40" t="s">
        <v>35</v>
      </c>
      <c r="C8" s="56">
        <f>C6*C7*1000</f>
        <v>1705760000.0000002</v>
      </c>
      <c r="D8" s="56">
        <f>D6*C7*1000</f>
        <v>17024000000</v>
      </c>
      <c r="E8" s="56">
        <f>E6*C7*1000</f>
        <v>170576000000</v>
      </c>
      <c r="F8" s="56">
        <f>F6*C7*1000</f>
        <v>341152000000</v>
      </c>
    </row>
    <row r="9" spans="1:6" ht="74.25" customHeight="1" x14ac:dyDescent="0.25">
      <c r="A9" s="42" t="s">
        <v>8</v>
      </c>
      <c r="B9" s="43" t="s">
        <v>36</v>
      </c>
      <c r="C9" s="56">
        <f>C5*350000</f>
        <v>5330500</v>
      </c>
      <c r="D9" s="56">
        <f t="shared" ref="D9:F9" si="1">D5*350000</f>
        <v>53200000</v>
      </c>
      <c r="E9" s="56">
        <f t="shared" si="1"/>
        <v>533050000</v>
      </c>
      <c r="F9" s="56">
        <f t="shared" si="1"/>
        <v>1066100000</v>
      </c>
    </row>
    <row r="10" spans="1:6" ht="164.25" customHeight="1" x14ac:dyDescent="0.25">
      <c r="A10" s="41" t="s">
        <v>9</v>
      </c>
      <c r="B10" s="44" t="s">
        <v>37</v>
      </c>
      <c r="C10" s="56">
        <f t="shared" ref="C10:F10" si="2">C8*1.3</f>
        <v>2217488000.0000005</v>
      </c>
      <c r="D10" s="56">
        <f t="shared" si="2"/>
        <v>22131200000</v>
      </c>
      <c r="E10" s="56">
        <f t="shared" si="2"/>
        <v>221748800000</v>
      </c>
      <c r="F10" s="56">
        <f t="shared" si="2"/>
        <v>443497600000</v>
      </c>
    </row>
    <row r="11" spans="1:6" ht="90" customHeight="1" x14ac:dyDescent="0.25">
      <c r="A11" s="41" t="s">
        <v>10</v>
      </c>
      <c r="B11" s="40" t="s">
        <v>38</v>
      </c>
      <c r="C11" s="56">
        <v>26220000</v>
      </c>
      <c r="D11" s="56">
        <v>262200000</v>
      </c>
      <c r="E11" s="56">
        <v>2627520000</v>
      </c>
      <c r="F11" s="56">
        <v>5254350000</v>
      </c>
    </row>
    <row r="12" spans="1:6" ht="38.25" x14ac:dyDescent="0.25">
      <c r="A12" s="45" t="s">
        <v>11</v>
      </c>
      <c r="B12" s="45" t="s">
        <v>39</v>
      </c>
      <c r="C12" s="57">
        <f t="shared" ref="C12:F12" si="3">C8+C10+C9+C11</f>
        <v>3954798500.000001</v>
      </c>
      <c r="D12" s="57">
        <f t="shared" si="3"/>
        <v>39470600000</v>
      </c>
      <c r="E12" s="57">
        <f t="shared" si="3"/>
        <v>395485370000</v>
      </c>
      <c r="F12" s="57">
        <f t="shared" si="3"/>
        <v>790970050000</v>
      </c>
    </row>
    <row r="13" spans="1:6" x14ac:dyDescent="0.25">
      <c r="A13" s="77"/>
      <c r="B13" s="79" t="s">
        <v>12</v>
      </c>
      <c r="C13" s="80"/>
      <c r="D13" s="80"/>
      <c r="E13" s="80"/>
      <c r="F13" s="81"/>
    </row>
    <row r="14" spans="1:6" x14ac:dyDescent="0.25">
      <c r="A14" s="78"/>
      <c r="B14" s="82"/>
      <c r="C14" s="83"/>
      <c r="D14" s="83"/>
      <c r="E14" s="83"/>
      <c r="F14" s="84"/>
    </row>
    <row r="15" spans="1:6" ht="102" customHeight="1" x14ac:dyDescent="0.25">
      <c r="A15" s="36"/>
      <c r="B15" s="39" t="s">
        <v>40</v>
      </c>
      <c r="C15" s="56">
        <f t="shared" ref="C15:F15" si="4">(C8+C9+C10)*0.022</f>
        <v>86428727.000000015</v>
      </c>
      <c r="D15" s="56">
        <f t="shared" si="4"/>
        <v>862584800</v>
      </c>
      <c r="E15" s="56">
        <f t="shared" si="4"/>
        <v>8642872700</v>
      </c>
      <c r="F15" s="56">
        <f t="shared" si="4"/>
        <v>17285745400</v>
      </c>
    </row>
    <row r="16" spans="1:6" x14ac:dyDescent="0.25">
      <c r="A16" s="46"/>
      <c r="B16" s="74" t="s">
        <v>13</v>
      </c>
      <c r="C16" s="91"/>
      <c r="D16" s="91"/>
      <c r="E16" s="91"/>
      <c r="F16" s="92"/>
    </row>
    <row r="17" spans="1:6" ht="51" x14ac:dyDescent="0.25">
      <c r="A17" s="42">
        <v>3.1</v>
      </c>
      <c r="B17" s="39" t="s">
        <v>14</v>
      </c>
      <c r="C17" s="57">
        <f t="shared" ref="C17:F17" si="5">C12*0.2</f>
        <v>790959700.00000024</v>
      </c>
      <c r="D17" s="57">
        <f t="shared" si="5"/>
        <v>7894120000</v>
      </c>
      <c r="E17" s="57">
        <f t="shared" si="5"/>
        <v>79097074000</v>
      </c>
      <c r="F17" s="57">
        <f t="shared" si="5"/>
        <v>158194010000</v>
      </c>
    </row>
    <row r="18" spans="1:6" ht="101.25" customHeight="1" x14ac:dyDescent="0.25">
      <c r="A18" s="42" t="s">
        <v>15</v>
      </c>
      <c r="B18" s="40" t="s">
        <v>41</v>
      </c>
      <c r="C18" s="55">
        <v>53976492</v>
      </c>
      <c r="D18" s="55">
        <v>539764920</v>
      </c>
      <c r="E18" s="55">
        <v>5409012672</v>
      </c>
      <c r="F18" s="55">
        <v>10816604910</v>
      </c>
    </row>
    <row r="19" spans="1:6" ht="25.5" x14ac:dyDescent="0.25">
      <c r="A19" s="48"/>
      <c r="B19" s="49" t="s">
        <v>42</v>
      </c>
      <c r="C19" s="67">
        <f t="shared" ref="C19:F19" si="6">C12+C15+C17</f>
        <v>4832186927.000001</v>
      </c>
      <c r="D19" s="67">
        <f t="shared" si="6"/>
        <v>48227304800</v>
      </c>
      <c r="E19" s="67">
        <f t="shared" si="6"/>
        <v>483225316700</v>
      </c>
      <c r="F19" s="67">
        <f t="shared" si="6"/>
        <v>966449805400</v>
      </c>
    </row>
    <row r="21" spans="1:6" x14ac:dyDescent="0.25">
      <c r="B21" s="68">
        <f>'РТК '!B23+'ЭР-Т'!B23+МГТС!B23+МТСф!B23</f>
        <v>312000</v>
      </c>
    </row>
    <row r="22" spans="1:6" ht="153" x14ac:dyDescent="0.25">
      <c r="A22" s="50" t="s">
        <v>16</v>
      </c>
      <c r="B22" s="50" t="s">
        <v>44</v>
      </c>
      <c r="C22" s="50" t="s">
        <v>22</v>
      </c>
      <c r="D22" s="50" t="s">
        <v>45</v>
      </c>
      <c r="E22" s="50" t="s">
        <v>46</v>
      </c>
    </row>
    <row r="23" spans="1:6" x14ac:dyDescent="0.25">
      <c r="A23" s="51" t="s">
        <v>17</v>
      </c>
      <c r="B23" s="62">
        <v>38000</v>
      </c>
      <c r="C23" s="62">
        <f t="shared" ref="C23:C26" si="7">B23*0.023</f>
        <v>874</v>
      </c>
      <c r="D23" s="55">
        <f t="shared" ref="D23:D26" si="8">C23*15000*2</f>
        <v>26220000</v>
      </c>
      <c r="E23" s="55">
        <f t="shared" ref="E23:E26" si="9">C23*4.7*24*365*1.5</f>
        <v>53976492.000000015</v>
      </c>
    </row>
    <row r="24" spans="1:6" ht="25.5" x14ac:dyDescent="0.25">
      <c r="A24" s="51" t="s">
        <v>18</v>
      </c>
      <c r="B24" s="62">
        <v>380000</v>
      </c>
      <c r="C24" s="62">
        <f t="shared" si="7"/>
        <v>8740</v>
      </c>
      <c r="D24" s="55">
        <f t="shared" si="8"/>
        <v>262200000</v>
      </c>
      <c r="E24" s="55">
        <f t="shared" si="9"/>
        <v>539764920</v>
      </c>
    </row>
    <row r="25" spans="1:6" x14ac:dyDescent="0.25">
      <c r="A25" s="51" t="s">
        <v>19</v>
      </c>
      <c r="B25" s="62">
        <v>3808000</v>
      </c>
      <c r="C25" s="62">
        <f t="shared" si="7"/>
        <v>87584</v>
      </c>
      <c r="D25" s="55">
        <f t="shared" si="8"/>
        <v>2627520000</v>
      </c>
      <c r="E25" s="55">
        <f t="shared" si="9"/>
        <v>5409012671.999999</v>
      </c>
    </row>
    <row r="26" spans="1:6" x14ac:dyDescent="0.25">
      <c r="A26" s="51" t="s">
        <v>20</v>
      </c>
      <c r="B26" s="62">
        <v>7615000</v>
      </c>
      <c r="C26" s="62">
        <f t="shared" si="7"/>
        <v>175145</v>
      </c>
      <c r="D26" s="55">
        <f t="shared" si="8"/>
        <v>5254350000</v>
      </c>
      <c r="E26" s="55">
        <f t="shared" si="9"/>
        <v>10816604910</v>
      </c>
    </row>
  </sheetData>
  <mergeCells count="6">
    <mergeCell ref="B3:F3"/>
    <mergeCell ref="A13:A14"/>
    <mergeCell ref="B13:F14"/>
    <mergeCell ref="B16:F16"/>
    <mergeCell ref="C4:F4"/>
    <mergeCell ref="C7:F7"/>
  </mergeCells>
  <pageMargins left="0.7" right="0.7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C20" sqref="C20:F20"/>
    </sheetView>
  </sheetViews>
  <sheetFormatPr defaultRowHeight="15" x14ac:dyDescent="0.25"/>
  <cols>
    <col min="2" max="2" width="15" customWidth="1"/>
    <col min="3" max="3" width="17" customWidth="1"/>
    <col min="4" max="4" width="18" customWidth="1"/>
    <col min="5" max="5" width="19.28515625" customWidth="1"/>
    <col min="6" max="6" width="20.85546875" customWidth="1"/>
  </cols>
  <sheetData>
    <row r="1" spans="1:6" x14ac:dyDescent="0.25">
      <c r="A1" s="66" t="s">
        <v>51</v>
      </c>
    </row>
    <row r="3" spans="1:6" ht="25.5" x14ac:dyDescent="0.25">
      <c r="A3" s="35" t="s">
        <v>0</v>
      </c>
      <c r="B3" s="36"/>
      <c r="C3" s="37" t="s">
        <v>1</v>
      </c>
      <c r="D3" s="37" t="s">
        <v>2</v>
      </c>
      <c r="E3" s="37" t="s">
        <v>3</v>
      </c>
      <c r="F3" s="37" t="s">
        <v>4</v>
      </c>
    </row>
    <row r="4" spans="1:6" x14ac:dyDescent="0.25">
      <c r="A4" s="38">
        <v>1</v>
      </c>
      <c r="B4" s="74" t="s">
        <v>5</v>
      </c>
      <c r="C4" s="75"/>
      <c r="D4" s="75"/>
      <c r="E4" s="75"/>
      <c r="F4" s="76"/>
    </row>
    <row r="5" spans="1:6" ht="39" x14ac:dyDescent="0.25">
      <c r="A5" s="36"/>
      <c r="B5" s="60" t="s">
        <v>29</v>
      </c>
      <c r="C5" s="85">
        <v>4300</v>
      </c>
      <c r="D5" s="86"/>
      <c r="E5" s="86"/>
      <c r="F5" s="87"/>
    </row>
    <row r="6" spans="1:6" ht="81" x14ac:dyDescent="0.25">
      <c r="A6" s="36" t="s">
        <v>30</v>
      </c>
      <c r="B6" s="60" t="s">
        <v>47</v>
      </c>
      <c r="C6" s="54">
        <f>C5/100</f>
        <v>43</v>
      </c>
      <c r="D6" s="54">
        <v>430</v>
      </c>
      <c r="E6" s="54">
        <v>4300</v>
      </c>
      <c r="F6" s="54">
        <v>8600</v>
      </c>
    </row>
    <row r="7" spans="1:6" ht="141" x14ac:dyDescent="0.25">
      <c r="A7" s="36" t="s">
        <v>32</v>
      </c>
      <c r="B7" s="59" t="s">
        <v>33</v>
      </c>
      <c r="C7" s="54">
        <f t="shared" ref="C7:F7" si="0">C6*2.5</f>
        <v>107.5</v>
      </c>
      <c r="D7" s="54">
        <f t="shared" si="0"/>
        <v>1075</v>
      </c>
      <c r="E7" s="54">
        <f t="shared" si="0"/>
        <v>10750</v>
      </c>
      <c r="F7" s="54">
        <f t="shared" si="0"/>
        <v>21500</v>
      </c>
    </row>
    <row r="8" spans="1:6" ht="102" x14ac:dyDescent="0.25">
      <c r="A8" s="39" t="s">
        <v>6</v>
      </c>
      <c r="B8" s="39" t="s">
        <v>34</v>
      </c>
      <c r="C8" s="88">
        <v>44800</v>
      </c>
      <c r="D8" s="89"/>
      <c r="E8" s="89"/>
      <c r="F8" s="90"/>
    </row>
    <row r="9" spans="1:6" ht="51" x14ac:dyDescent="0.25">
      <c r="A9" s="41" t="s">
        <v>7</v>
      </c>
      <c r="B9" s="40" t="s">
        <v>35</v>
      </c>
      <c r="C9" s="56">
        <f>C7*C8*1000</f>
        <v>4816000000</v>
      </c>
      <c r="D9" s="56">
        <f>D7*C8*1000</f>
        <v>48160000000</v>
      </c>
      <c r="E9" s="56">
        <f>E7*C8*1000</f>
        <v>481600000000</v>
      </c>
      <c r="F9" s="56">
        <f>F7*C8*1000</f>
        <v>963200000000</v>
      </c>
    </row>
    <row r="10" spans="1:6" ht="76.5" x14ac:dyDescent="0.25">
      <c r="A10" s="42" t="s">
        <v>8</v>
      </c>
      <c r="B10" s="43" t="s">
        <v>36</v>
      </c>
      <c r="C10" s="56">
        <f>C6*350000</f>
        <v>15050000</v>
      </c>
      <c r="D10" s="56">
        <f t="shared" ref="D10:F10" si="1">D6*350000</f>
        <v>150500000</v>
      </c>
      <c r="E10" s="56">
        <f t="shared" si="1"/>
        <v>1505000000</v>
      </c>
      <c r="F10" s="56">
        <f t="shared" si="1"/>
        <v>3010000000</v>
      </c>
    </row>
    <row r="11" spans="1:6" ht="165.75" x14ac:dyDescent="0.25">
      <c r="A11" s="41" t="s">
        <v>9</v>
      </c>
      <c r="B11" s="44" t="s">
        <v>37</v>
      </c>
      <c r="C11" s="56">
        <f t="shared" ref="C11:F11" si="2">C9*1.3</f>
        <v>6260800000</v>
      </c>
      <c r="D11" s="56">
        <f t="shared" si="2"/>
        <v>62608000000</v>
      </c>
      <c r="E11" s="56">
        <f t="shared" si="2"/>
        <v>626080000000</v>
      </c>
      <c r="F11" s="56">
        <f t="shared" si="2"/>
        <v>1252160000000</v>
      </c>
    </row>
    <row r="12" spans="1:6" ht="114.75" x14ac:dyDescent="0.25">
      <c r="A12" s="41" t="s">
        <v>10</v>
      </c>
      <c r="B12" s="40" t="s">
        <v>38</v>
      </c>
      <c r="C12" s="56">
        <v>74520000</v>
      </c>
      <c r="D12" s="56">
        <v>741750000</v>
      </c>
      <c r="E12" s="56">
        <v>7417500000</v>
      </c>
      <c r="F12" s="56">
        <v>14835000000</v>
      </c>
    </row>
    <row r="13" spans="1:6" ht="38.25" x14ac:dyDescent="0.25">
      <c r="A13" s="45" t="s">
        <v>11</v>
      </c>
      <c r="B13" s="45" t="s">
        <v>39</v>
      </c>
      <c r="C13" s="57">
        <f t="shared" ref="C13:F13" si="3">C9+C11+C10+C12</f>
        <v>11166370000</v>
      </c>
      <c r="D13" s="57">
        <f t="shared" si="3"/>
        <v>111660250000</v>
      </c>
      <c r="E13" s="57">
        <f t="shared" si="3"/>
        <v>1116602500000</v>
      </c>
      <c r="F13" s="57">
        <f t="shared" si="3"/>
        <v>2233205000000</v>
      </c>
    </row>
    <row r="14" spans="1:6" x14ac:dyDescent="0.25">
      <c r="A14" s="77"/>
      <c r="B14" s="79" t="s">
        <v>12</v>
      </c>
      <c r="C14" s="80"/>
      <c r="D14" s="80"/>
      <c r="E14" s="80"/>
      <c r="F14" s="81"/>
    </row>
    <row r="15" spans="1:6" x14ac:dyDescent="0.25">
      <c r="A15" s="78"/>
      <c r="B15" s="82"/>
      <c r="C15" s="83"/>
      <c r="D15" s="83"/>
      <c r="E15" s="83"/>
      <c r="F15" s="84"/>
    </row>
    <row r="16" spans="1:6" ht="102" x14ac:dyDescent="0.25">
      <c r="A16" s="36"/>
      <c r="B16" s="39" t="s">
        <v>40</v>
      </c>
      <c r="C16" s="56">
        <f t="shared" ref="C16:F16" si="4">(C9+C10+C11)*0.022</f>
        <v>244020700</v>
      </c>
      <c r="D16" s="56">
        <f t="shared" si="4"/>
        <v>2440207000</v>
      </c>
      <c r="E16" s="56">
        <f t="shared" si="4"/>
        <v>24402070000</v>
      </c>
      <c r="F16" s="56">
        <f t="shared" si="4"/>
        <v>48804140000</v>
      </c>
    </row>
    <row r="17" spans="1:6" x14ac:dyDescent="0.25">
      <c r="A17" s="46"/>
      <c r="B17" s="74" t="s">
        <v>13</v>
      </c>
      <c r="C17" s="91"/>
      <c r="D17" s="91"/>
      <c r="E17" s="91"/>
      <c r="F17" s="92"/>
    </row>
    <row r="18" spans="1:6" ht="51" x14ac:dyDescent="0.25">
      <c r="A18" s="42">
        <v>3.1</v>
      </c>
      <c r="B18" s="39" t="s">
        <v>14</v>
      </c>
      <c r="C18" s="57">
        <f t="shared" ref="C18:F18" si="5">C13*0.2</f>
        <v>2233274000</v>
      </c>
      <c r="D18" s="57">
        <f t="shared" si="5"/>
        <v>22332050000</v>
      </c>
      <c r="E18" s="57">
        <f t="shared" si="5"/>
        <v>223320500000</v>
      </c>
      <c r="F18" s="57">
        <f t="shared" si="5"/>
        <v>446641000000</v>
      </c>
    </row>
    <row r="19" spans="1:6" ht="76.5" x14ac:dyDescent="0.25">
      <c r="A19" s="42" t="s">
        <v>15</v>
      </c>
      <c r="B19" s="40" t="s">
        <v>41</v>
      </c>
      <c r="C19" s="55">
        <v>153406872</v>
      </c>
      <c r="D19" s="55">
        <v>1526966550</v>
      </c>
      <c r="E19" s="55">
        <v>15269665500</v>
      </c>
      <c r="F19" s="55">
        <v>30539331000</v>
      </c>
    </row>
    <row r="20" spans="1:6" ht="25.5" x14ac:dyDescent="0.25">
      <c r="A20" s="48"/>
      <c r="B20" s="49" t="s">
        <v>42</v>
      </c>
      <c r="C20" s="67">
        <f t="shared" ref="C20:F20" si="6">C13+C16+C18</f>
        <v>13643664700</v>
      </c>
      <c r="D20" s="67">
        <f t="shared" si="6"/>
        <v>136432507000</v>
      </c>
      <c r="E20" s="67">
        <f t="shared" si="6"/>
        <v>1364325070000</v>
      </c>
      <c r="F20" s="67">
        <f t="shared" si="6"/>
        <v>2728650140000</v>
      </c>
    </row>
    <row r="22" spans="1:6" ht="153" x14ac:dyDescent="0.25">
      <c r="A22" s="50" t="s">
        <v>16</v>
      </c>
      <c r="B22" s="50" t="s">
        <v>44</v>
      </c>
      <c r="C22" s="50" t="s">
        <v>22</v>
      </c>
      <c r="D22" s="50" t="s">
        <v>45</v>
      </c>
      <c r="E22" s="50" t="s">
        <v>46</v>
      </c>
    </row>
    <row r="23" spans="1:6" x14ac:dyDescent="0.25">
      <c r="A23" s="51" t="s">
        <v>17</v>
      </c>
      <c r="B23" s="52">
        <v>108000</v>
      </c>
      <c r="C23" s="52">
        <f t="shared" ref="C23:C26" si="7">B23*0.023</f>
        <v>2484</v>
      </c>
      <c r="D23" s="47">
        <f t="shared" ref="D23:D26" si="8">C23*15000*2</f>
        <v>74520000</v>
      </c>
      <c r="E23" s="47">
        <f t="shared" ref="E23:E26" si="9">C23*4.7*24*365*1.5</f>
        <v>153406872</v>
      </c>
    </row>
    <row r="24" spans="1:6" ht="25.5" x14ac:dyDescent="0.25">
      <c r="A24" s="51" t="s">
        <v>18</v>
      </c>
      <c r="B24" s="52">
        <v>1075000</v>
      </c>
      <c r="C24" s="52">
        <f t="shared" si="7"/>
        <v>24725</v>
      </c>
      <c r="D24" s="47">
        <f t="shared" si="8"/>
        <v>741750000</v>
      </c>
      <c r="E24" s="47">
        <f t="shared" si="9"/>
        <v>1526966550</v>
      </c>
    </row>
    <row r="25" spans="1:6" x14ac:dyDescent="0.25">
      <c r="A25" s="51" t="s">
        <v>19</v>
      </c>
      <c r="B25" s="52">
        <v>10750000</v>
      </c>
      <c r="C25" s="52">
        <f t="shared" si="7"/>
        <v>247250</v>
      </c>
      <c r="D25" s="47">
        <f t="shared" si="8"/>
        <v>7417500000</v>
      </c>
      <c r="E25" s="47">
        <f t="shared" si="9"/>
        <v>15269665500</v>
      </c>
    </row>
    <row r="26" spans="1:6" x14ac:dyDescent="0.25">
      <c r="A26" s="51" t="s">
        <v>20</v>
      </c>
      <c r="B26" s="52">
        <v>21500000</v>
      </c>
      <c r="C26" s="52">
        <f t="shared" si="7"/>
        <v>494500</v>
      </c>
      <c r="D26" s="47">
        <f t="shared" si="8"/>
        <v>14835000000</v>
      </c>
      <c r="E26" s="47">
        <f t="shared" si="9"/>
        <v>30539331000</v>
      </c>
    </row>
  </sheetData>
  <mergeCells count="6">
    <mergeCell ref="B4:F4"/>
    <mergeCell ref="A14:A15"/>
    <mergeCell ref="B14:F15"/>
    <mergeCell ref="B17:F17"/>
    <mergeCell ref="C5:F5"/>
    <mergeCell ref="C8:F8"/>
  </mergeCells>
  <pageMargins left="0.7" right="0.7" top="0.75" bottom="0.75" header="0.3" footer="0.3"/>
  <pageSetup paperSize="9" scale="8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4" workbookViewId="0">
      <selection activeCell="B9" sqref="B9:B10"/>
    </sheetView>
  </sheetViews>
  <sheetFormatPr defaultRowHeight="15" x14ac:dyDescent="0.25"/>
  <cols>
    <col min="2" max="2" width="14.42578125" customWidth="1"/>
    <col min="3" max="3" width="18.5703125" customWidth="1"/>
    <col min="4" max="4" width="19.42578125" customWidth="1"/>
    <col min="5" max="5" width="18.7109375" customWidth="1"/>
    <col min="6" max="6" width="19.85546875" customWidth="1"/>
  </cols>
  <sheetData>
    <row r="1" spans="1:6" x14ac:dyDescent="0.25">
      <c r="A1" s="66" t="s">
        <v>52</v>
      </c>
    </row>
    <row r="2" spans="1:6" ht="25.5" x14ac:dyDescent="0.25">
      <c r="A2" s="35" t="s">
        <v>0</v>
      </c>
      <c r="B2" s="36"/>
      <c r="C2" s="37" t="s">
        <v>1</v>
      </c>
      <c r="D2" s="37" t="s">
        <v>2</v>
      </c>
      <c r="E2" s="37" t="s">
        <v>3</v>
      </c>
      <c r="F2" s="37" t="s">
        <v>4</v>
      </c>
    </row>
    <row r="3" spans="1:6" x14ac:dyDescent="0.25">
      <c r="A3" s="38">
        <v>1</v>
      </c>
      <c r="B3" s="74" t="s">
        <v>5</v>
      </c>
      <c r="C3" s="75"/>
      <c r="D3" s="75"/>
      <c r="E3" s="75"/>
      <c r="F3" s="76"/>
    </row>
    <row r="4" spans="1:6" ht="38.25" x14ac:dyDescent="0.25">
      <c r="A4" s="39"/>
      <c r="B4" s="39" t="s">
        <v>29</v>
      </c>
      <c r="C4" s="85">
        <v>630</v>
      </c>
      <c r="D4" s="86"/>
      <c r="E4" s="86"/>
      <c r="F4" s="87"/>
    </row>
    <row r="5" spans="1:6" ht="81" x14ac:dyDescent="0.25">
      <c r="A5" s="39" t="s">
        <v>30</v>
      </c>
      <c r="B5" s="39" t="s">
        <v>47</v>
      </c>
      <c r="C5" s="54">
        <f>C4/100</f>
        <v>6.3</v>
      </c>
      <c r="D5" s="54">
        <v>63</v>
      </c>
      <c r="E5" s="54">
        <v>630</v>
      </c>
      <c r="F5" s="54">
        <v>1260</v>
      </c>
    </row>
    <row r="6" spans="1:6" ht="140.25" x14ac:dyDescent="0.25">
      <c r="A6" s="39" t="s">
        <v>32</v>
      </c>
      <c r="B6" s="40" t="s">
        <v>33</v>
      </c>
      <c r="C6" s="54">
        <f t="shared" ref="C6:F6" si="0">C5*2.5</f>
        <v>15.75</v>
      </c>
      <c r="D6" s="54">
        <f t="shared" si="0"/>
        <v>157.5</v>
      </c>
      <c r="E6" s="54">
        <f t="shared" si="0"/>
        <v>1575</v>
      </c>
      <c r="F6" s="54">
        <f t="shared" si="0"/>
        <v>3150</v>
      </c>
    </row>
    <row r="7" spans="1:6" ht="102" x14ac:dyDescent="0.25">
      <c r="A7" s="39" t="s">
        <v>6</v>
      </c>
      <c r="B7" s="39" t="s">
        <v>34</v>
      </c>
      <c r="C7" s="88">
        <v>44800</v>
      </c>
      <c r="D7" s="89"/>
      <c r="E7" s="89"/>
      <c r="F7" s="90"/>
    </row>
    <row r="8" spans="1:6" ht="51" x14ac:dyDescent="0.25">
      <c r="A8" s="41" t="s">
        <v>7</v>
      </c>
      <c r="B8" s="40" t="s">
        <v>35</v>
      </c>
      <c r="C8" s="56">
        <f t="shared" ref="C8" si="1">C6*C7*1000</f>
        <v>705600000</v>
      </c>
      <c r="D8" s="56">
        <f>D6*C7*1000</f>
        <v>7056000000</v>
      </c>
      <c r="E8" s="56">
        <f>E6*C7*1000</f>
        <v>70560000000</v>
      </c>
      <c r="F8" s="56">
        <f>F6*C7*1000</f>
        <v>141120000000</v>
      </c>
    </row>
    <row r="9" spans="1:6" ht="76.5" x14ac:dyDescent="0.25">
      <c r="A9" s="42" t="s">
        <v>8</v>
      </c>
      <c r="B9" s="72" t="s">
        <v>36</v>
      </c>
      <c r="C9" s="56">
        <f>C5*350000</f>
        <v>2205000</v>
      </c>
      <c r="D9" s="56">
        <f t="shared" ref="D9:F9" si="2">D5*350000</f>
        <v>22050000</v>
      </c>
      <c r="E9" s="56">
        <f t="shared" si="2"/>
        <v>220500000</v>
      </c>
      <c r="F9" s="56">
        <f t="shared" si="2"/>
        <v>441000000</v>
      </c>
    </row>
    <row r="10" spans="1:6" ht="165.75" x14ac:dyDescent="0.25">
      <c r="A10" s="41" t="s">
        <v>9</v>
      </c>
      <c r="B10" s="73" t="s">
        <v>37</v>
      </c>
      <c r="C10" s="56">
        <f>C8*1.3</f>
        <v>917280000</v>
      </c>
      <c r="D10" s="56">
        <f>D8</f>
        <v>7056000000</v>
      </c>
      <c r="E10" s="56">
        <f t="shared" ref="E10:F10" si="3">E8*1.3</f>
        <v>91728000000</v>
      </c>
      <c r="F10" s="56">
        <f t="shared" si="3"/>
        <v>183456000000</v>
      </c>
    </row>
    <row r="11" spans="1:6" ht="114.75" x14ac:dyDescent="0.25">
      <c r="A11" s="41" t="s">
        <v>10</v>
      </c>
      <c r="B11" s="40" t="s">
        <v>38</v>
      </c>
      <c r="C11" s="56">
        <v>11040000</v>
      </c>
      <c r="D11" s="56">
        <v>109020000</v>
      </c>
      <c r="E11" s="56">
        <v>1086750000</v>
      </c>
      <c r="F11" s="56">
        <v>2172500000</v>
      </c>
    </row>
    <row r="12" spans="1:6" ht="38.25" x14ac:dyDescent="0.25">
      <c r="A12" s="45" t="s">
        <v>11</v>
      </c>
      <c r="B12" s="45" t="s">
        <v>39</v>
      </c>
      <c r="C12" s="57">
        <f t="shared" ref="C12:F12" si="4">C8+C10+C9+C11</f>
        <v>1636125000</v>
      </c>
      <c r="D12" s="57">
        <f t="shared" si="4"/>
        <v>14243070000</v>
      </c>
      <c r="E12" s="57">
        <f t="shared" si="4"/>
        <v>163595250000</v>
      </c>
      <c r="F12" s="57">
        <f t="shared" si="4"/>
        <v>327189500000</v>
      </c>
    </row>
    <row r="13" spans="1:6" x14ac:dyDescent="0.25">
      <c r="A13" s="93"/>
      <c r="B13" s="79" t="s">
        <v>12</v>
      </c>
      <c r="C13" s="80"/>
      <c r="D13" s="80"/>
      <c r="E13" s="80"/>
      <c r="F13" s="81"/>
    </row>
    <row r="14" spans="1:6" x14ac:dyDescent="0.25">
      <c r="A14" s="94"/>
      <c r="B14" s="82"/>
      <c r="C14" s="83"/>
      <c r="D14" s="83"/>
      <c r="E14" s="83"/>
      <c r="F14" s="84"/>
    </row>
    <row r="15" spans="1:6" ht="102" x14ac:dyDescent="0.25">
      <c r="A15" s="39"/>
      <c r="B15" s="39" t="s">
        <v>40</v>
      </c>
      <c r="C15" s="56">
        <f t="shared" ref="C15:F15" si="5">(C8+C9+C10)*0.022</f>
        <v>35751870</v>
      </c>
      <c r="D15" s="56">
        <f t="shared" si="5"/>
        <v>310949100</v>
      </c>
      <c r="E15" s="56">
        <f t="shared" si="5"/>
        <v>3575187000</v>
      </c>
      <c r="F15" s="56">
        <f t="shared" si="5"/>
        <v>7150374000</v>
      </c>
    </row>
    <row r="16" spans="1:6" x14ac:dyDescent="0.25">
      <c r="A16" s="64"/>
      <c r="B16" s="74" t="s">
        <v>13</v>
      </c>
      <c r="C16" s="91"/>
      <c r="D16" s="91"/>
      <c r="E16" s="91"/>
      <c r="F16" s="92"/>
    </row>
    <row r="17" spans="1:6" ht="51" x14ac:dyDescent="0.25">
      <c r="A17" s="42">
        <v>3.1</v>
      </c>
      <c r="B17" s="39" t="s">
        <v>14</v>
      </c>
      <c r="C17" s="57">
        <f t="shared" ref="C17:F17" si="6">C12*0.2</f>
        <v>327225000</v>
      </c>
      <c r="D17" s="57">
        <f t="shared" si="6"/>
        <v>2848614000</v>
      </c>
      <c r="E17" s="57">
        <f t="shared" si="6"/>
        <v>32719050000</v>
      </c>
      <c r="F17" s="57">
        <f t="shared" si="6"/>
        <v>65437900000</v>
      </c>
    </row>
    <row r="18" spans="1:6" ht="89.25" x14ac:dyDescent="0.25">
      <c r="A18" s="42" t="s">
        <v>15</v>
      </c>
      <c r="B18" s="40" t="s">
        <v>41</v>
      </c>
      <c r="C18" s="55">
        <v>22726944</v>
      </c>
      <c r="D18" s="55">
        <v>224428572</v>
      </c>
      <c r="E18" s="55">
        <v>2237183550</v>
      </c>
      <c r="F18" s="55">
        <v>4474367100</v>
      </c>
    </row>
    <row r="19" spans="1:6" ht="38.25" x14ac:dyDescent="0.25">
      <c r="A19" s="65"/>
      <c r="B19" s="49" t="s">
        <v>42</v>
      </c>
      <c r="C19" s="67">
        <f t="shared" ref="C19:F19" si="7">C12+C15+C17</f>
        <v>1999101870</v>
      </c>
      <c r="D19" s="67">
        <f t="shared" si="7"/>
        <v>17402633100</v>
      </c>
      <c r="E19" s="67">
        <f t="shared" si="7"/>
        <v>199889487000</v>
      </c>
      <c r="F19" s="67">
        <f t="shared" si="7"/>
        <v>399777774000</v>
      </c>
    </row>
    <row r="21" spans="1:6" x14ac:dyDescent="0.25">
      <c r="A21" s="50"/>
      <c r="B21" s="50"/>
      <c r="C21" s="50"/>
      <c r="D21" s="50"/>
      <c r="E21" s="50"/>
    </row>
    <row r="22" spans="1:6" x14ac:dyDescent="0.25">
      <c r="A22" s="51"/>
      <c r="B22" s="63"/>
      <c r="C22" s="63"/>
      <c r="D22" s="61"/>
      <c r="E22" s="61"/>
    </row>
    <row r="23" spans="1:6" x14ac:dyDescent="0.25">
      <c r="A23" s="51"/>
      <c r="B23" s="63"/>
      <c r="C23" s="63"/>
      <c r="D23" s="61"/>
      <c r="E23" s="61"/>
    </row>
    <row r="24" spans="1:6" x14ac:dyDescent="0.25">
      <c r="A24" s="51"/>
      <c r="B24" s="63"/>
      <c r="C24" s="63"/>
      <c r="D24" s="61"/>
      <c r="E24" s="61"/>
    </row>
    <row r="25" spans="1:6" x14ac:dyDescent="0.25">
      <c r="A25" s="51"/>
      <c r="B25" s="63"/>
      <c r="C25" s="63"/>
      <c r="D25" s="61"/>
      <c r="E25" s="61"/>
    </row>
    <row r="27" spans="1:6" ht="153" x14ac:dyDescent="0.25">
      <c r="A27" s="26" t="s">
        <v>16</v>
      </c>
      <c r="B27" s="26" t="s">
        <v>44</v>
      </c>
      <c r="C27" s="26" t="s">
        <v>22</v>
      </c>
      <c r="D27" s="26" t="s">
        <v>45</v>
      </c>
      <c r="E27" s="26" t="s">
        <v>46</v>
      </c>
    </row>
    <row r="28" spans="1:6" x14ac:dyDescent="0.25">
      <c r="A28" s="27" t="s">
        <v>17</v>
      </c>
      <c r="B28" s="28">
        <v>16000</v>
      </c>
      <c r="C28" s="28">
        <f t="shared" ref="C28:C31" si="8">B28*0.023</f>
        <v>368</v>
      </c>
      <c r="D28" s="21">
        <f t="shared" ref="D28:D31" si="9">C28*15000*2</f>
        <v>11040000</v>
      </c>
      <c r="E28" s="21">
        <f t="shared" ref="E28:E31" si="10">C28*4.7*24*365*1.5</f>
        <v>22726944</v>
      </c>
    </row>
    <row r="29" spans="1:6" ht="25.5" x14ac:dyDescent="0.25">
      <c r="A29" s="27" t="s">
        <v>18</v>
      </c>
      <c r="B29" s="28">
        <v>158000</v>
      </c>
      <c r="C29" s="28">
        <f t="shared" si="8"/>
        <v>3634</v>
      </c>
      <c r="D29" s="21">
        <f t="shared" si="9"/>
        <v>109020000</v>
      </c>
      <c r="E29" s="21">
        <f t="shared" si="10"/>
        <v>224428571.99999994</v>
      </c>
    </row>
    <row r="30" spans="1:6" x14ac:dyDescent="0.25">
      <c r="A30" s="27" t="s">
        <v>19</v>
      </c>
      <c r="B30" s="28">
        <v>1575000</v>
      </c>
      <c r="C30" s="28">
        <f t="shared" si="8"/>
        <v>36225</v>
      </c>
      <c r="D30" s="21">
        <f t="shared" si="9"/>
        <v>1086750000</v>
      </c>
      <c r="E30" s="21">
        <f t="shared" si="10"/>
        <v>2237183550</v>
      </c>
    </row>
    <row r="31" spans="1:6" x14ac:dyDescent="0.25">
      <c r="A31" s="27" t="s">
        <v>20</v>
      </c>
      <c r="B31" s="28">
        <v>3150000</v>
      </c>
      <c r="C31" s="28">
        <f t="shared" si="8"/>
        <v>72450</v>
      </c>
      <c r="D31" s="21">
        <f t="shared" si="9"/>
        <v>2173500000</v>
      </c>
      <c r="E31" s="21">
        <f t="shared" si="10"/>
        <v>4474367100</v>
      </c>
    </row>
  </sheetData>
  <mergeCells count="6">
    <mergeCell ref="B3:F3"/>
    <mergeCell ref="A13:A14"/>
    <mergeCell ref="B13:F14"/>
    <mergeCell ref="B16:F16"/>
    <mergeCell ref="C4:F4"/>
    <mergeCell ref="C7:F7"/>
  </mergeCells>
  <pageMargins left="0.7" right="0.7" top="0.75" bottom="0.75" header="0.3" footer="0.3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F1" sqref="F1"/>
    </sheetView>
  </sheetViews>
  <sheetFormatPr defaultRowHeight="15" x14ac:dyDescent="0.25"/>
  <cols>
    <col min="2" max="2" width="24.7109375" customWidth="1"/>
    <col min="3" max="3" width="19.5703125" customWidth="1"/>
    <col min="4" max="4" width="18.140625" customWidth="1"/>
    <col min="5" max="5" width="19" customWidth="1"/>
    <col min="6" max="6" width="19.140625" customWidth="1"/>
  </cols>
  <sheetData>
    <row r="1" spans="1:6" x14ac:dyDescent="0.25">
      <c r="A1" t="s">
        <v>56</v>
      </c>
    </row>
    <row r="2" spans="1:6" ht="25.5" x14ac:dyDescent="0.25">
      <c r="A2" s="5" t="s">
        <v>0</v>
      </c>
      <c r="B2" s="6"/>
      <c r="C2" s="7" t="s">
        <v>1</v>
      </c>
      <c r="D2" s="7" t="s">
        <v>2</v>
      </c>
      <c r="E2" s="7" t="s">
        <v>3</v>
      </c>
      <c r="F2" s="7" t="s">
        <v>4</v>
      </c>
    </row>
    <row r="3" spans="1:6" x14ac:dyDescent="0.25">
      <c r="A3" s="8">
        <v>1</v>
      </c>
      <c r="B3" s="95" t="s">
        <v>5</v>
      </c>
      <c r="C3" s="96"/>
      <c r="D3" s="96"/>
      <c r="E3" s="96"/>
      <c r="F3" s="97"/>
    </row>
    <row r="4" spans="1:6" ht="25.5" x14ac:dyDescent="0.25">
      <c r="A4" s="6"/>
      <c r="B4" s="9" t="s">
        <v>29</v>
      </c>
      <c r="C4" s="98">
        <f>'РТК '!C5:F5+'ЭР-Т'!C4:F4+МГТС!C4+МТСф!C4+ВКф!C5+Комкор!C4</f>
        <v>17404</v>
      </c>
      <c r="D4" s="99"/>
      <c r="E4" s="99"/>
      <c r="F4" s="100"/>
    </row>
    <row r="5" spans="1:6" ht="40.5" x14ac:dyDescent="0.25">
      <c r="A5" s="6" t="s">
        <v>30</v>
      </c>
      <c r="B5" s="9" t="s">
        <v>31</v>
      </c>
      <c r="C5" s="30">
        <v>174</v>
      </c>
      <c r="D5" s="30">
        <v>1740</v>
      </c>
      <c r="E5" s="30">
        <v>17404</v>
      </c>
      <c r="F5" s="30">
        <f>E5*2</f>
        <v>34808</v>
      </c>
    </row>
    <row r="6" spans="1:6" ht="81" customHeight="1" x14ac:dyDescent="0.25">
      <c r="A6" s="6" t="s">
        <v>32</v>
      </c>
      <c r="B6" s="11" t="s">
        <v>33</v>
      </c>
      <c r="C6" s="30">
        <f>C5*2.5</f>
        <v>435</v>
      </c>
      <c r="D6" s="30">
        <f>D5*2.5</f>
        <v>4350</v>
      </c>
      <c r="E6" s="30">
        <f>E5*2.5</f>
        <v>43510</v>
      </c>
      <c r="F6" s="30">
        <f>F5*2.5</f>
        <v>87020</v>
      </c>
    </row>
    <row r="7" spans="1:6" ht="61.5" customHeight="1" x14ac:dyDescent="0.25">
      <c r="A7" s="9" t="s">
        <v>6</v>
      </c>
      <c r="B7" s="9" t="s">
        <v>34</v>
      </c>
      <c r="C7" s="111">
        <v>44800</v>
      </c>
      <c r="D7" s="112"/>
      <c r="E7" s="112"/>
      <c r="F7" s="113"/>
    </row>
    <row r="8" spans="1:6" ht="50.25" customHeight="1" x14ac:dyDescent="0.25">
      <c r="A8" s="13" t="s">
        <v>7</v>
      </c>
      <c r="B8" s="11" t="s">
        <v>35</v>
      </c>
      <c r="C8" s="31">
        <f>C6*C7*1000</f>
        <v>19488000000</v>
      </c>
      <c r="D8" s="31">
        <f>D6*C7*1000</f>
        <v>194880000000</v>
      </c>
      <c r="E8" s="31">
        <f>E6*C7*1000</f>
        <v>1949248000000</v>
      </c>
      <c r="F8" s="31">
        <f>F6*C7*1000</f>
        <v>3898496000000</v>
      </c>
    </row>
    <row r="9" spans="1:6" ht="65.25" customHeight="1" x14ac:dyDescent="0.25">
      <c r="A9" s="15" t="s">
        <v>8</v>
      </c>
      <c r="B9" s="16" t="s">
        <v>36</v>
      </c>
      <c r="C9" s="31">
        <f>C5*350000</f>
        <v>60900000</v>
      </c>
      <c r="D9" s="31">
        <f t="shared" ref="D9:F9" si="0">D5*350000</f>
        <v>609000000</v>
      </c>
      <c r="E9" s="31">
        <f t="shared" si="0"/>
        <v>6091400000</v>
      </c>
      <c r="F9" s="31">
        <f t="shared" si="0"/>
        <v>12182800000</v>
      </c>
    </row>
    <row r="10" spans="1:6" ht="99.75" customHeight="1" x14ac:dyDescent="0.25">
      <c r="A10" s="13" t="s">
        <v>9</v>
      </c>
      <c r="B10" s="17" t="s">
        <v>37</v>
      </c>
      <c r="C10" s="31">
        <f>C8*1.3</f>
        <v>25334400000</v>
      </c>
      <c r="D10" s="31">
        <f t="shared" ref="D10:F10" si="1">D8*1.3</f>
        <v>253344000000</v>
      </c>
      <c r="E10" s="31">
        <f t="shared" si="1"/>
        <v>2534022400000</v>
      </c>
      <c r="F10" s="31">
        <f t="shared" si="1"/>
        <v>5068044800000</v>
      </c>
    </row>
    <row r="11" spans="1:6" ht="106.5" customHeight="1" x14ac:dyDescent="0.25">
      <c r="A11" s="13" t="s">
        <v>10</v>
      </c>
      <c r="B11" s="11" t="s">
        <v>38</v>
      </c>
      <c r="C11" s="31">
        <v>300840000</v>
      </c>
      <c r="D11" s="31">
        <v>3000810000</v>
      </c>
      <c r="E11" s="31">
        <v>30022590000</v>
      </c>
      <c r="F11" s="31">
        <v>60043800000</v>
      </c>
    </row>
    <row r="12" spans="1:6" ht="25.5" x14ac:dyDescent="0.25">
      <c r="A12" s="18" t="s">
        <v>11</v>
      </c>
      <c r="B12" s="18" t="s">
        <v>39</v>
      </c>
      <c r="C12" s="32">
        <f t="shared" ref="C12:F12" si="2">C8+C10+C9+C11</f>
        <v>45184140000</v>
      </c>
      <c r="D12" s="32">
        <f>D8+D10+D9+D11</f>
        <v>451833810000</v>
      </c>
      <c r="E12" s="32">
        <f t="shared" si="2"/>
        <v>4519384390000</v>
      </c>
      <c r="F12" s="32">
        <f t="shared" si="2"/>
        <v>9038767400000</v>
      </c>
    </row>
    <row r="13" spans="1:6" x14ac:dyDescent="0.25">
      <c r="A13" s="101"/>
      <c r="B13" s="103" t="s">
        <v>12</v>
      </c>
      <c r="C13" s="104"/>
      <c r="D13" s="104"/>
      <c r="E13" s="104"/>
      <c r="F13" s="105"/>
    </row>
    <row r="14" spans="1:6" x14ac:dyDescent="0.25">
      <c r="A14" s="102"/>
      <c r="B14" s="106"/>
      <c r="C14" s="107"/>
      <c r="D14" s="107"/>
      <c r="E14" s="107"/>
      <c r="F14" s="108"/>
    </row>
    <row r="15" spans="1:6" ht="81" customHeight="1" x14ac:dyDescent="0.25">
      <c r="A15" s="6"/>
      <c r="B15" s="9" t="s">
        <v>40</v>
      </c>
      <c r="C15" s="31">
        <f t="shared" ref="C15:F15" si="3">(C8+C9+C10)*0.022</f>
        <v>987432600</v>
      </c>
      <c r="D15" s="31">
        <f t="shared" si="3"/>
        <v>9874326000</v>
      </c>
      <c r="E15" s="31">
        <f t="shared" si="3"/>
        <v>98765959600</v>
      </c>
      <c r="F15" s="31">
        <f t="shared" si="3"/>
        <v>197531919200</v>
      </c>
    </row>
    <row r="16" spans="1:6" x14ac:dyDescent="0.25">
      <c r="A16" s="20"/>
      <c r="B16" s="95" t="s">
        <v>13</v>
      </c>
      <c r="C16" s="109"/>
      <c r="D16" s="109"/>
      <c r="E16" s="109"/>
      <c r="F16" s="110"/>
    </row>
    <row r="17" spans="1:6" ht="54" customHeight="1" x14ac:dyDescent="0.25">
      <c r="A17" s="15">
        <v>3.1</v>
      </c>
      <c r="B17" s="9" t="s">
        <v>14</v>
      </c>
      <c r="C17" s="32">
        <f t="shared" ref="C17:F17" si="4">C12*0.2</f>
        <v>9036828000</v>
      </c>
      <c r="D17" s="32">
        <f t="shared" si="4"/>
        <v>90366762000</v>
      </c>
      <c r="E17" s="32">
        <f t="shared" si="4"/>
        <v>903876878000</v>
      </c>
      <c r="F17" s="32">
        <f t="shared" si="4"/>
        <v>1807753480000</v>
      </c>
    </row>
    <row r="18" spans="1:6" ht="84" customHeight="1" x14ac:dyDescent="0.25">
      <c r="A18" s="15" t="s">
        <v>15</v>
      </c>
      <c r="B18" s="11" t="s">
        <v>41</v>
      </c>
      <c r="C18" s="33">
        <v>619309224</v>
      </c>
      <c r="D18" s="33">
        <v>6177467466</v>
      </c>
      <c r="E18" s="33">
        <v>61804503774</v>
      </c>
      <c r="F18" s="33">
        <v>123606166680</v>
      </c>
    </row>
    <row r="19" spans="1:6" ht="41.25" customHeight="1" x14ac:dyDescent="0.25">
      <c r="A19" s="22"/>
      <c r="B19" s="23" t="s">
        <v>42</v>
      </c>
      <c r="C19" s="34">
        <f t="shared" ref="C19:F19" si="5">C12+C15+C17</f>
        <v>55208400600</v>
      </c>
      <c r="D19" s="34">
        <f t="shared" si="5"/>
        <v>552074898000</v>
      </c>
      <c r="E19" s="34">
        <f t="shared" si="5"/>
        <v>5522027227600</v>
      </c>
      <c r="F19" s="34">
        <f t="shared" si="5"/>
        <v>11044052799200</v>
      </c>
    </row>
    <row r="21" spans="1:6" ht="153" x14ac:dyDescent="0.25">
      <c r="A21" s="26" t="s">
        <v>16</v>
      </c>
      <c r="B21" s="26" t="s">
        <v>44</v>
      </c>
      <c r="C21" s="26" t="s">
        <v>22</v>
      </c>
      <c r="D21" s="26" t="s">
        <v>45</v>
      </c>
      <c r="E21" s="26" t="s">
        <v>46</v>
      </c>
    </row>
    <row r="22" spans="1:6" x14ac:dyDescent="0.25">
      <c r="A22" s="27" t="s">
        <v>17</v>
      </c>
      <c r="B22" s="28">
        <f>'РТК '!B23+'ЭР-Т'!B23+МГТС!B23+МТСф!B23+ВКф!B23+Комкор!B28</f>
        <v>436000</v>
      </c>
      <c r="C22" s="28">
        <f t="shared" ref="C22:C25" si="6">B22*0.023</f>
        <v>10028</v>
      </c>
      <c r="D22" s="21">
        <f t="shared" ref="D22:D25" si="7">C22*15000*2</f>
        <v>300840000</v>
      </c>
      <c r="E22" s="21">
        <f t="shared" ref="E22:E25" si="8">C22*4.7*24*365*1.5</f>
        <v>619309223.99999988</v>
      </c>
    </row>
    <row r="23" spans="1:6" ht="25.5" x14ac:dyDescent="0.25">
      <c r="A23" s="27" t="s">
        <v>18</v>
      </c>
      <c r="B23" s="28">
        <f>'РТК '!B24+'ЭР-Т'!B24+МГТС!B24+МТСф!B24+ВКф!B24+Комкор!B29</f>
        <v>4349000</v>
      </c>
      <c r="C23" s="28">
        <f t="shared" si="6"/>
        <v>100027</v>
      </c>
      <c r="D23" s="21">
        <f t="shared" si="7"/>
        <v>3000810000</v>
      </c>
      <c r="E23" s="21">
        <f t="shared" si="8"/>
        <v>6177467466.000001</v>
      </c>
    </row>
    <row r="24" spans="1:6" x14ac:dyDescent="0.25">
      <c r="A24" s="27" t="s">
        <v>19</v>
      </c>
      <c r="B24" s="28">
        <f>'РТК '!B25+'ЭР-Т'!B25+МГТС!B25+МТСф!B25+ВКф!B25+Комкор!B30</f>
        <v>43511000</v>
      </c>
      <c r="C24" s="28">
        <f t="shared" si="6"/>
        <v>1000753</v>
      </c>
      <c r="D24" s="21">
        <f t="shared" si="7"/>
        <v>30022590000</v>
      </c>
      <c r="E24" s="21">
        <f t="shared" si="8"/>
        <v>61804503774</v>
      </c>
    </row>
    <row r="25" spans="1:6" x14ac:dyDescent="0.25">
      <c r="A25" s="27" t="s">
        <v>20</v>
      </c>
      <c r="B25" s="28">
        <f>'РТК '!B26+'ЭР-Т'!B26+МГТС!B26+МТСф!B26+ВКф!B26+Комкор!B31</f>
        <v>87020000</v>
      </c>
      <c r="C25" s="28">
        <f t="shared" si="6"/>
        <v>2001460</v>
      </c>
      <c r="D25" s="21">
        <f t="shared" si="7"/>
        <v>60043800000</v>
      </c>
      <c r="E25" s="21">
        <f t="shared" si="8"/>
        <v>123606166680</v>
      </c>
    </row>
    <row r="26" spans="1:6" x14ac:dyDescent="0.25">
      <c r="A26" s="27"/>
      <c r="B26" s="28"/>
      <c r="C26" s="28"/>
      <c r="D26" s="21"/>
      <c r="E26" s="21"/>
    </row>
    <row r="28" spans="1:6" x14ac:dyDescent="0.25">
      <c r="A28" s="26"/>
      <c r="B28" s="26"/>
      <c r="C28" s="26"/>
      <c r="D28" s="26"/>
      <c r="E28" s="26"/>
    </row>
    <row r="29" spans="1:6" x14ac:dyDescent="0.25">
      <c r="A29" s="27"/>
      <c r="B29" s="28"/>
      <c r="C29" s="28"/>
      <c r="D29" s="21"/>
      <c r="E29" s="21"/>
    </row>
    <row r="30" spans="1:6" x14ac:dyDescent="0.25">
      <c r="A30" s="27"/>
      <c r="B30" s="28"/>
      <c r="C30" s="28"/>
      <c r="D30" s="21"/>
      <c r="E30" s="21"/>
    </row>
    <row r="31" spans="1:6" x14ac:dyDescent="0.25">
      <c r="A31" s="27"/>
      <c r="B31" s="28"/>
      <c r="C31" s="28"/>
      <c r="D31" s="21"/>
      <c r="E31" s="21"/>
    </row>
    <row r="32" spans="1:6" x14ac:dyDescent="0.25">
      <c r="A32" s="27"/>
      <c r="B32" s="28"/>
      <c r="C32" s="28"/>
      <c r="D32" s="21"/>
      <c r="E32" s="21"/>
    </row>
  </sheetData>
  <mergeCells count="6">
    <mergeCell ref="B3:F3"/>
    <mergeCell ref="C4:F4"/>
    <mergeCell ref="A13:A14"/>
    <mergeCell ref="B13:F14"/>
    <mergeCell ref="B16:F16"/>
    <mergeCell ref="C7:F7"/>
  </mergeCells>
  <pageMargins left="0.7" right="0.7" top="0.75" bottom="0.75" header="0.3" footer="0.3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13" workbookViewId="0">
      <selection activeCell="B9" sqref="B9"/>
    </sheetView>
  </sheetViews>
  <sheetFormatPr defaultRowHeight="15" x14ac:dyDescent="0.25"/>
  <cols>
    <col min="2" max="2" width="14" customWidth="1"/>
    <col min="3" max="3" width="18" customWidth="1"/>
    <col min="4" max="4" width="18.42578125" customWidth="1"/>
    <col min="5" max="5" width="18.7109375" customWidth="1"/>
    <col min="6" max="6" width="19" customWidth="1"/>
  </cols>
  <sheetData>
    <row r="1" spans="1:6" x14ac:dyDescent="0.25">
      <c r="A1" t="s">
        <v>57</v>
      </c>
    </row>
    <row r="2" spans="1:6" ht="25.5" x14ac:dyDescent="0.25">
      <c r="A2" s="5" t="s">
        <v>0</v>
      </c>
      <c r="B2" s="6"/>
      <c r="C2" s="7" t="s">
        <v>1</v>
      </c>
      <c r="D2" s="7" t="s">
        <v>2</v>
      </c>
      <c r="E2" s="7" t="s">
        <v>3</v>
      </c>
      <c r="F2" s="7" t="s">
        <v>4</v>
      </c>
    </row>
    <row r="3" spans="1:6" x14ac:dyDescent="0.25">
      <c r="A3" s="8">
        <v>1</v>
      </c>
      <c r="B3" s="95" t="s">
        <v>5</v>
      </c>
      <c r="C3" s="96"/>
      <c r="D3" s="96"/>
      <c r="E3" s="96"/>
      <c r="F3" s="97"/>
    </row>
    <row r="4" spans="1:6" ht="38.25" x14ac:dyDescent="0.25">
      <c r="A4" s="6"/>
      <c r="B4" s="9" t="s">
        <v>29</v>
      </c>
      <c r="C4" s="114">
        <v>800</v>
      </c>
      <c r="D4" s="99"/>
      <c r="E4" s="99"/>
      <c r="F4" s="100"/>
    </row>
    <row r="5" spans="1:6" ht="81" x14ac:dyDescent="0.25">
      <c r="A5" s="6" t="s">
        <v>30</v>
      </c>
      <c r="B5" s="9" t="s">
        <v>31</v>
      </c>
      <c r="C5" s="30">
        <v>8</v>
      </c>
      <c r="D5" s="30">
        <v>80</v>
      </c>
      <c r="E5" s="30">
        <v>800</v>
      </c>
      <c r="F5" s="30">
        <v>1600</v>
      </c>
    </row>
    <row r="6" spans="1:6" ht="140.25" x14ac:dyDescent="0.25">
      <c r="A6" s="6" t="s">
        <v>32</v>
      </c>
      <c r="B6" s="11" t="s">
        <v>33</v>
      </c>
      <c r="C6" s="30">
        <f t="shared" ref="C6:F6" si="0">C5*2.5</f>
        <v>20</v>
      </c>
      <c r="D6" s="30">
        <f t="shared" si="0"/>
        <v>200</v>
      </c>
      <c r="E6" s="30">
        <f t="shared" si="0"/>
        <v>2000</v>
      </c>
      <c r="F6" s="30">
        <f t="shared" si="0"/>
        <v>4000</v>
      </c>
    </row>
    <row r="7" spans="1:6" ht="114.75" x14ac:dyDescent="0.25">
      <c r="A7" s="9" t="s">
        <v>6</v>
      </c>
      <c r="B7" s="9" t="s">
        <v>34</v>
      </c>
      <c r="C7" s="111">
        <v>44800</v>
      </c>
      <c r="D7" s="112"/>
      <c r="E7" s="112"/>
      <c r="F7" s="113"/>
    </row>
    <row r="8" spans="1:6" ht="51" x14ac:dyDescent="0.25">
      <c r="A8" s="13" t="s">
        <v>7</v>
      </c>
      <c r="B8" s="11" t="s">
        <v>35</v>
      </c>
      <c r="C8" s="71">
        <f>C6*C7*1000</f>
        <v>896000000</v>
      </c>
      <c r="D8" s="71">
        <f>D6*C7*1000</f>
        <v>8960000000</v>
      </c>
      <c r="E8" s="71">
        <f>E6*C7*1000</f>
        <v>89600000000</v>
      </c>
      <c r="F8" s="71">
        <f>F6*C7*1000</f>
        <v>179200000000</v>
      </c>
    </row>
    <row r="9" spans="1:6" ht="76.5" x14ac:dyDescent="0.25">
      <c r="A9" s="15" t="s">
        <v>8</v>
      </c>
      <c r="B9" s="72" t="s">
        <v>36</v>
      </c>
      <c r="C9" s="71">
        <f>C5*350000</f>
        <v>2800000</v>
      </c>
      <c r="D9" s="71">
        <f t="shared" ref="D9:F9" si="1">D5*350000</f>
        <v>28000000</v>
      </c>
      <c r="E9" s="71">
        <f t="shared" si="1"/>
        <v>280000000</v>
      </c>
      <c r="F9" s="71">
        <f t="shared" si="1"/>
        <v>560000000</v>
      </c>
    </row>
    <row r="10" spans="1:6" ht="165.75" x14ac:dyDescent="0.25">
      <c r="A10" s="13" t="s">
        <v>9</v>
      </c>
      <c r="B10" s="73" t="s">
        <v>37</v>
      </c>
      <c r="C10" s="71">
        <f t="shared" ref="C10:F10" si="2">C8*1.3</f>
        <v>1164800000</v>
      </c>
      <c r="D10" s="71">
        <f t="shared" si="2"/>
        <v>11648000000</v>
      </c>
      <c r="E10" s="71">
        <f t="shared" si="2"/>
        <v>116480000000</v>
      </c>
      <c r="F10" s="71">
        <f t="shared" si="2"/>
        <v>232960000000</v>
      </c>
    </row>
    <row r="11" spans="1:6" ht="114.75" x14ac:dyDescent="0.25">
      <c r="A11" s="13" t="s">
        <v>10</v>
      </c>
      <c r="B11" s="11" t="s">
        <v>38</v>
      </c>
      <c r="C11" s="31">
        <v>13800000</v>
      </c>
      <c r="D11" s="31">
        <v>138000000</v>
      </c>
      <c r="E11" s="31">
        <v>1380000000</v>
      </c>
      <c r="F11" s="31">
        <v>2760000000</v>
      </c>
    </row>
    <row r="12" spans="1:6" ht="51" x14ac:dyDescent="0.25">
      <c r="A12" s="18" t="s">
        <v>11</v>
      </c>
      <c r="B12" s="18" t="s">
        <v>39</v>
      </c>
      <c r="C12" s="32">
        <f t="shared" ref="C12:F12" si="3">C8+C10+C9+C11</f>
        <v>2077400000</v>
      </c>
      <c r="D12" s="32">
        <f t="shared" si="3"/>
        <v>20774000000</v>
      </c>
      <c r="E12" s="32">
        <f t="shared" si="3"/>
        <v>207740000000</v>
      </c>
      <c r="F12" s="32">
        <f t="shared" si="3"/>
        <v>415480000000</v>
      </c>
    </row>
    <row r="13" spans="1:6" x14ac:dyDescent="0.25">
      <c r="A13" s="101"/>
      <c r="B13" s="103" t="s">
        <v>12</v>
      </c>
      <c r="C13" s="104"/>
      <c r="D13" s="104"/>
      <c r="E13" s="104"/>
      <c r="F13" s="105"/>
    </row>
    <row r="14" spans="1:6" x14ac:dyDescent="0.25">
      <c r="A14" s="102"/>
      <c r="B14" s="106"/>
      <c r="C14" s="107"/>
      <c r="D14" s="107"/>
      <c r="E14" s="107"/>
      <c r="F14" s="108"/>
    </row>
    <row r="15" spans="1:6" ht="102" x14ac:dyDescent="0.25">
      <c r="A15" s="6"/>
      <c r="B15" s="9" t="s">
        <v>40</v>
      </c>
      <c r="C15" s="31">
        <f t="shared" ref="C15:F15" si="4">(C8+C9+C10)*0.022</f>
        <v>45399200</v>
      </c>
      <c r="D15" s="31">
        <f t="shared" si="4"/>
        <v>453992000</v>
      </c>
      <c r="E15" s="31">
        <f t="shared" si="4"/>
        <v>4539920000</v>
      </c>
      <c r="F15" s="31">
        <f t="shared" si="4"/>
        <v>9079840000</v>
      </c>
    </row>
    <row r="16" spans="1:6" x14ac:dyDescent="0.25">
      <c r="A16" s="20"/>
      <c r="B16" s="95" t="s">
        <v>13</v>
      </c>
      <c r="C16" s="109"/>
      <c r="D16" s="109"/>
      <c r="E16" s="109"/>
      <c r="F16" s="110"/>
    </row>
    <row r="17" spans="1:6" ht="51" x14ac:dyDescent="0.25">
      <c r="A17" s="15">
        <v>3.1</v>
      </c>
      <c r="B17" s="9" t="s">
        <v>14</v>
      </c>
      <c r="C17" s="32">
        <f t="shared" ref="C17:F17" si="5">C12*0.2</f>
        <v>415480000</v>
      </c>
      <c r="D17" s="32">
        <f t="shared" si="5"/>
        <v>4154800000</v>
      </c>
      <c r="E17" s="32">
        <f t="shared" si="5"/>
        <v>41548000000</v>
      </c>
      <c r="F17" s="32">
        <f t="shared" si="5"/>
        <v>83096000000</v>
      </c>
    </row>
    <row r="18" spans="1:6" ht="89.25" x14ac:dyDescent="0.25">
      <c r="A18" s="15" t="s">
        <v>15</v>
      </c>
      <c r="B18" s="11" t="s">
        <v>41</v>
      </c>
      <c r="C18" s="33">
        <v>28408680</v>
      </c>
      <c r="D18" s="33">
        <v>284086800</v>
      </c>
      <c r="E18" s="33">
        <v>2840868000</v>
      </c>
      <c r="F18" s="33">
        <v>5681736000</v>
      </c>
    </row>
    <row r="19" spans="1:6" ht="38.25" x14ac:dyDescent="0.25">
      <c r="A19" s="22"/>
      <c r="B19" s="23" t="s">
        <v>42</v>
      </c>
      <c r="C19" s="67">
        <f t="shared" ref="C19:F19" si="6">C12+C15+C17</f>
        <v>2538279200</v>
      </c>
      <c r="D19" s="67">
        <f t="shared" si="6"/>
        <v>25382792000</v>
      </c>
      <c r="E19" s="67">
        <f t="shared" si="6"/>
        <v>253827920000</v>
      </c>
      <c r="F19" s="67">
        <f t="shared" si="6"/>
        <v>507655840000</v>
      </c>
    </row>
    <row r="21" spans="1:6" ht="153" x14ac:dyDescent="0.25">
      <c r="A21" s="26" t="s">
        <v>16</v>
      </c>
      <c r="B21" s="26" t="s">
        <v>44</v>
      </c>
      <c r="C21" s="26" t="s">
        <v>22</v>
      </c>
      <c r="D21" s="26" t="s">
        <v>45</v>
      </c>
      <c r="E21" s="26" t="s">
        <v>46</v>
      </c>
    </row>
    <row r="22" spans="1:6" x14ac:dyDescent="0.25">
      <c r="A22" s="27" t="s">
        <v>17</v>
      </c>
      <c r="B22" s="28">
        <v>20000</v>
      </c>
      <c r="C22" s="28">
        <f t="shared" ref="C22:C25" si="7">B22*0.023</f>
        <v>460</v>
      </c>
      <c r="D22" s="21">
        <f t="shared" ref="D22:D25" si="8">C22*15000*2</f>
        <v>13800000</v>
      </c>
      <c r="E22" s="21">
        <f t="shared" ref="E22:E25" si="9">C22*4.7*24*365*1.5</f>
        <v>28408680</v>
      </c>
    </row>
    <row r="23" spans="1:6" ht="25.5" x14ac:dyDescent="0.25">
      <c r="A23" s="27" t="s">
        <v>18</v>
      </c>
      <c r="B23" s="28">
        <v>200000</v>
      </c>
      <c r="C23" s="28">
        <f t="shared" si="7"/>
        <v>4600</v>
      </c>
      <c r="D23" s="21">
        <f t="shared" si="8"/>
        <v>138000000</v>
      </c>
      <c r="E23" s="21">
        <f t="shared" si="9"/>
        <v>284086800</v>
      </c>
    </row>
    <row r="24" spans="1:6" x14ac:dyDescent="0.25">
      <c r="A24" s="27" t="s">
        <v>19</v>
      </c>
      <c r="B24" s="28">
        <v>2000000</v>
      </c>
      <c r="C24" s="28">
        <f t="shared" si="7"/>
        <v>46000</v>
      </c>
      <c r="D24" s="21">
        <f t="shared" si="8"/>
        <v>1380000000</v>
      </c>
      <c r="E24" s="21">
        <f t="shared" si="9"/>
        <v>2840868000</v>
      </c>
    </row>
    <row r="25" spans="1:6" x14ac:dyDescent="0.25">
      <c r="A25" s="27" t="s">
        <v>20</v>
      </c>
      <c r="B25" s="28">
        <v>4000000</v>
      </c>
      <c r="C25" s="28">
        <f t="shared" si="7"/>
        <v>92000</v>
      </c>
      <c r="D25" s="21">
        <f t="shared" si="8"/>
        <v>2760000000</v>
      </c>
      <c r="E25" s="21">
        <f t="shared" si="9"/>
        <v>5681736000</v>
      </c>
    </row>
  </sheetData>
  <mergeCells count="6">
    <mergeCell ref="B3:F3"/>
    <mergeCell ref="A13:A14"/>
    <mergeCell ref="B13:F14"/>
    <mergeCell ref="B16:F16"/>
    <mergeCell ref="C4:F4"/>
    <mergeCell ref="C7:F7"/>
  </mergeCells>
  <pageMargins left="0.7" right="0.7" top="0.75" bottom="0.75" header="0.3" footer="0.3"/>
  <pageSetup paperSize="9" scale="8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/>
  </sheetViews>
  <sheetFormatPr defaultRowHeight="15" x14ac:dyDescent="0.25"/>
  <cols>
    <col min="2" max="2" width="16" customWidth="1"/>
    <col min="3" max="3" width="18.5703125" customWidth="1"/>
    <col min="4" max="4" width="18.140625" customWidth="1"/>
    <col min="5" max="5" width="18" customWidth="1"/>
    <col min="6" max="6" width="17.7109375" customWidth="1"/>
  </cols>
  <sheetData>
    <row r="1" spans="1:6" x14ac:dyDescent="0.25">
      <c r="A1" t="s">
        <v>58</v>
      </c>
    </row>
    <row r="2" spans="1:6" ht="25.5" x14ac:dyDescent="0.25">
      <c r="A2" s="5" t="s">
        <v>0</v>
      </c>
      <c r="B2" s="9"/>
      <c r="C2" s="7" t="s">
        <v>1</v>
      </c>
      <c r="D2" s="7" t="s">
        <v>2</v>
      </c>
      <c r="E2" s="7" t="s">
        <v>3</v>
      </c>
      <c r="F2" s="7" t="s">
        <v>4</v>
      </c>
    </row>
    <row r="3" spans="1:6" x14ac:dyDescent="0.25">
      <c r="A3" s="8">
        <v>1</v>
      </c>
      <c r="B3" s="95" t="s">
        <v>5</v>
      </c>
      <c r="C3" s="109"/>
      <c r="D3" s="109"/>
      <c r="E3" s="109"/>
      <c r="F3" s="110"/>
    </row>
    <row r="4" spans="1:6" ht="25.5" x14ac:dyDescent="0.25">
      <c r="A4" s="9"/>
      <c r="B4" s="9" t="s">
        <v>29</v>
      </c>
      <c r="C4" s="114">
        <v>2500</v>
      </c>
      <c r="D4" s="99"/>
      <c r="E4" s="99"/>
      <c r="F4" s="100"/>
    </row>
    <row r="5" spans="1:6" ht="81" x14ac:dyDescent="0.25">
      <c r="A5" s="9" t="s">
        <v>30</v>
      </c>
      <c r="B5" s="9" t="s">
        <v>31</v>
      </c>
      <c r="C5" s="30">
        <f>C4/100</f>
        <v>25</v>
      </c>
      <c r="D5" s="30">
        <v>250</v>
      </c>
      <c r="E5" s="30">
        <v>2500</v>
      </c>
      <c r="F5" s="30">
        <v>5000</v>
      </c>
    </row>
    <row r="6" spans="1:6" ht="140.25" x14ac:dyDescent="0.25">
      <c r="A6" s="9" t="s">
        <v>32</v>
      </c>
      <c r="B6" s="11" t="s">
        <v>33</v>
      </c>
      <c r="C6" s="30">
        <f t="shared" ref="C6:F6" si="0">C5*2.5</f>
        <v>62.5</v>
      </c>
      <c r="D6" s="30">
        <f t="shared" si="0"/>
        <v>625</v>
      </c>
      <c r="E6" s="30">
        <f t="shared" si="0"/>
        <v>6250</v>
      </c>
      <c r="F6" s="30">
        <f t="shared" si="0"/>
        <v>12500</v>
      </c>
    </row>
    <row r="7" spans="1:6" ht="89.25" x14ac:dyDescent="0.25">
      <c r="A7" s="9" t="s">
        <v>6</v>
      </c>
      <c r="B7" s="9" t="s">
        <v>34</v>
      </c>
      <c r="C7" s="111">
        <v>44800</v>
      </c>
      <c r="D7" s="112"/>
      <c r="E7" s="112"/>
      <c r="F7" s="113"/>
    </row>
    <row r="8" spans="1:6" ht="51" x14ac:dyDescent="0.25">
      <c r="A8" s="13" t="s">
        <v>7</v>
      </c>
      <c r="B8" s="11" t="s">
        <v>35</v>
      </c>
      <c r="C8" s="31">
        <f>C6*C7*1000</f>
        <v>2800000000</v>
      </c>
      <c r="D8" s="31">
        <f>D6*C7*1000</f>
        <v>28000000000</v>
      </c>
      <c r="E8" s="31">
        <f>E6*C7*1000</f>
        <v>280000000000</v>
      </c>
      <c r="F8" s="31">
        <f>F6*C7*1000</f>
        <v>560000000000</v>
      </c>
    </row>
    <row r="9" spans="1:6" ht="63.75" x14ac:dyDescent="0.25">
      <c r="A9" s="15" t="s">
        <v>8</v>
      </c>
      <c r="B9" s="16" t="s">
        <v>36</v>
      </c>
      <c r="C9" s="31">
        <f>C5*350000</f>
        <v>8750000</v>
      </c>
      <c r="D9" s="31">
        <f t="shared" ref="D9:F9" si="1">D5*350000</f>
        <v>87500000</v>
      </c>
      <c r="E9" s="31">
        <f t="shared" si="1"/>
        <v>875000000</v>
      </c>
      <c r="F9" s="31">
        <f t="shared" si="1"/>
        <v>1750000000</v>
      </c>
    </row>
    <row r="10" spans="1:6" ht="153" x14ac:dyDescent="0.25">
      <c r="A10" s="13" t="s">
        <v>9</v>
      </c>
      <c r="B10" s="17" t="s">
        <v>37</v>
      </c>
      <c r="C10" s="31">
        <f t="shared" ref="C10:F10" si="2">C8*1.3</f>
        <v>3640000000</v>
      </c>
      <c r="D10" s="31">
        <f t="shared" si="2"/>
        <v>36400000000</v>
      </c>
      <c r="E10" s="31">
        <f t="shared" si="2"/>
        <v>364000000000</v>
      </c>
      <c r="F10" s="31">
        <f t="shared" si="2"/>
        <v>728000000000</v>
      </c>
    </row>
    <row r="11" spans="1:6" ht="76.5" x14ac:dyDescent="0.25">
      <c r="A11" s="13" t="s">
        <v>10</v>
      </c>
      <c r="B11" s="11" t="s">
        <v>38</v>
      </c>
      <c r="C11" s="31">
        <v>43470000</v>
      </c>
      <c r="D11" s="31">
        <v>431250000</v>
      </c>
      <c r="E11" s="31">
        <v>4312500000</v>
      </c>
      <c r="F11" s="31">
        <v>8625000000</v>
      </c>
    </row>
    <row r="12" spans="1:6" ht="38.25" x14ac:dyDescent="0.25">
      <c r="A12" s="18" t="s">
        <v>11</v>
      </c>
      <c r="B12" s="18" t="s">
        <v>39</v>
      </c>
      <c r="C12" s="32">
        <f t="shared" ref="C12:F12" si="3">C8+C10+C9+C11</f>
        <v>6492220000</v>
      </c>
      <c r="D12" s="32">
        <f t="shared" si="3"/>
        <v>64918750000</v>
      </c>
      <c r="E12" s="32">
        <f t="shared" si="3"/>
        <v>649187500000</v>
      </c>
      <c r="F12" s="32">
        <f t="shared" si="3"/>
        <v>1298375000000</v>
      </c>
    </row>
    <row r="13" spans="1:6" x14ac:dyDescent="0.25">
      <c r="A13" s="115"/>
      <c r="B13" s="103" t="s">
        <v>12</v>
      </c>
      <c r="C13" s="104"/>
      <c r="D13" s="104"/>
      <c r="E13" s="104"/>
      <c r="F13" s="105"/>
    </row>
    <row r="14" spans="1:6" x14ac:dyDescent="0.25">
      <c r="A14" s="116"/>
      <c r="B14" s="106"/>
      <c r="C14" s="107"/>
      <c r="D14" s="107"/>
      <c r="E14" s="107"/>
      <c r="F14" s="108"/>
    </row>
    <row r="15" spans="1:6" ht="102" x14ac:dyDescent="0.25">
      <c r="A15" s="9"/>
      <c r="B15" s="9" t="s">
        <v>40</v>
      </c>
      <c r="C15" s="31">
        <f t="shared" ref="C15:F15" si="4">(C8+C9+C10)*0.022</f>
        <v>141872500</v>
      </c>
      <c r="D15" s="31">
        <f t="shared" si="4"/>
        <v>1418725000</v>
      </c>
      <c r="E15" s="31">
        <f t="shared" si="4"/>
        <v>14187250000</v>
      </c>
      <c r="F15" s="31">
        <f t="shared" si="4"/>
        <v>28374500000</v>
      </c>
    </row>
    <row r="16" spans="1:6" x14ac:dyDescent="0.25">
      <c r="A16" s="69"/>
      <c r="B16" s="95" t="s">
        <v>13</v>
      </c>
      <c r="C16" s="109"/>
      <c r="D16" s="109"/>
      <c r="E16" s="109"/>
      <c r="F16" s="110"/>
    </row>
    <row r="17" spans="1:6" ht="51" x14ac:dyDescent="0.25">
      <c r="A17" s="15">
        <v>3.1</v>
      </c>
      <c r="B17" s="9" t="s">
        <v>14</v>
      </c>
      <c r="C17" s="32">
        <f t="shared" ref="C17:F17" si="5">C12*0.2</f>
        <v>1298444000</v>
      </c>
      <c r="D17" s="32">
        <f t="shared" si="5"/>
        <v>12983750000</v>
      </c>
      <c r="E17" s="32">
        <f t="shared" si="5"/>
        <v>129837500000</v>
      </c>
      <c r="F17" s="32">
        <f t="shared" si="5"/>
        <v>259675000000</v>
      </c>
    </row>
    <row r="18" spans="1:6" ht="76.5" x14ac:dyDescent="0.25">
      <c r="A18" s="15" t="s">
        <v>15</v>
      </c>
      <c r="B18" s="11" t="s">
        <v>41</v>
      </c>
      <c r="C18" s="33">
        <v>89487342</v>
      </c>
      <c r="D18" s="33">
        <v>887771250</v>
      </c>
      <c r="E18" s="33">
        <v>8877712500</v>
      </c>
      <c r="F18" s="33">
        <v>17755425000</v>
      </c>
    </row>
    <row r="19" spans="1:6" ht="25.5" x14ac:dyDescent="0.25">
      <c r="A19" s="70"/>
      <c r="B19" s="23" t="s">
        <v>42</v>
      </c>
      <c r="C19" s="67">
        <f t="shared" ref="C19:F19" si="6">C12+C15+C17</f>
        <v>7932536500</v>
      </c>
      <c r="D19" s="67">
        <f t="shared" si="6"/>
        <v>79321225000</v>
      </c>
      <c r="E19" s="67">
        <f t="shared" si="6"/>
        <v>793212250000</v>
      </c>
      <c r="F19" s="67">
        <f t="shared" si="6"/>
        <v>1586424500000</v>
      </c>
    </row>
    <row r="21" spans="1:6" ht="153" x14ac:dyDescent="0.25">
      <c r="A21" s="26" t="s">
        <v>16</v>
      </c>
      <c r="B21" s="26" t="s">
        <v>44</v>
      </c>
      <c r="C21" s="26" t="s">
        <v>22</v>
      </c>
      <c r="D21" s="26" t="s">
        <v>45</v>
      </c>
      <c r="E21" s="26" t="s">
        <v>46</v>
      </c>
    </row>
    <row r="22" spans="1:6" x14ac:dyDescent="0.25">
      <c r="A22" s="27" t="s">
        <v>17</v>
      </c>
      <c r="B22" s="28">
        <v>63000</v>
      </c>
      <c r="C22" s="28">
        <f t="shared" ref="C22:C25" si="7">B22*0.023</f>
        <v>1449</v>
      </c>
      <c r="D22" s="21">
        <f t="shared" ref="D22:D25" si="8">C22*15000*2</f>
        <v>43470000</v>
      </c>
      <c r="E22" s="21">
        <f t="shared" ref="E22:E25" si="9">C22*4.7*24*365*1.5</f>
        <v>89487342.000000015</v>
      </c>
    </row>
    <row r="23" spans="1:6" ht="25.5" x14ac:dyDescent="0.25">
      <c r="A23" s="27" t="s">
        <v>18</v>
      </c>
      <c r="B23" s="28">
        <v>625000</v>
      </c>
      <c r="C23" s="28">
        <f t="shared" si="7"/>
        <v>14375</v>
      </c>
      <c r="D23" s="21">
        <f t="shared" si="8"/>
        <v>431250000</v>
      </c>
      <c r="E23" s="21">
        <f t="shared" si="9"/>
        <v>887771250</v>
      </c>
    </row>
    <row r="24" spans="1:6" x14ac:dyDescent="0.25">
      <c r="A24" s="27" t="s">
        <v>19</v>
      </c>
      <c r="B24" s="28">
        <v>6250000</v>
      </c>
      <c r="C24" s="28">
        <f t="shared" si="7"/>
        <v>143750</v>
      </c>
      <c r="D24" s="21">
        <f t="shared" si="8"/>
        <v>4312500000</v>
      </c>
      <c r="E24" s="21">
        <f t="shared" si="9"/>
        <v>8877712500</v>
      </c>
    </row>
    <row r="25" spans="1:6" x14ac:dyDescent="0.25">
      <c r="A25" s="27" t="s">
        <v>20</v>
      </c>
      <c r="B25" s="28">
        <v>12500000</v>
      </c>
      <c r="C25" s="28">
        <f t="shared" si="7"/>
        <v>287500</v>
      </c>
      <c r="D25" s="21">
        <f t="shared" si="8"/>
        <v>8625000000</v>
      </c>
      <c r="E25" s="21">
        <f t="shared" si="9"/>
        <v>17755425000</v>
      </c>
    </row>
  </sheetData>
  <mergeCells count="6">
    <mergeCell ref="B3:F3"/>
    <mergeCell ref="A13:A14"/>
    <mergeCell ref="B13:F14"/>
    <mergeCell ref="B16:F16"/>
    <mergeCell ref="C4:F4"/>
    <mergeCell ref="C7:F7"/>
  </mergeCell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РТК </vt:lpstr>
      <vt:lpstr>ЭР-Т</vt:lpstr>
      <vt:lpstr>МГТС</vt:lpstr>
      <vt:lpstr>МТСф</vt:lpstr>
      <vt:lpstr>ВКф</vt:lpstr>
      <vt:lpstr>Комкор</vt:lpstr>
      <vt:lpstr>итого по ФС</vt:lpstr>
      <vt:lpstr>ВКм</vt:lpstr>
      <vt:lpstr>МТСм</vt:lpstr>
      <vt:lpstr>МФ</vt:lpstr>
      <vt:lpstr>Теле2</vt:lpstr>
      <vt:lpstr>Итого по МС</vt:lpstr>
      <vt:lpstr>Асс РТС</vt:lpstr>
      <vt:lpstr>итого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2017-07-11T11:15:18Z</dcterms:modified>
</cp:coreProperties>
</file>